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29"/>
  <workbookPr updateLinks="never" autoCompressPictures="0" defaultThemeVersion="124226"/>
  <mc:AlternateContent xmlns:mc="http://schemas.openxmlformats.org/markup-compatibility/2006">
    <mc:Choice Requires="x15">
      <x15ac:absPath xmlns:x15ac="http://schemas.microsoft.com/office/spreadsheetml/2010/11/ac" url="C:\Scanner\"/>
    </mc:Choice>
  </mc:AlternateContent>
  <xr:revisionPtr revIDLastSave="0" documentId="13_ncr:1_{6169F106-E070-4C8C-839D-65B34819B895}" xr6:coauthVersionLast="44" xr6:coauthVersionMax="44" xr10:uidLastSave="{00000000-0000-0000-0000-000000000000}"/>
  <bookViews>
    <workbookView xWindow="-120" yWindow="-120" windowWidth="29040" windowHeight="15840" xr2:uid="{00000000-000D-0000-FFFF-FFFF00000000}"/>
  </bookViews>
  <sheets>
    <sheet name="Schema Generale" sheetId="1" r:id="rId1"/>
    <sheet name="Organizzazione" sheetId="2" r:id="rId2"/>
    <sheet name="Caratteristiche" sheetId="3" r:id="rId3"/>
    <sheet name="Economico Patrimoniale" sheetId="4" r:id="rId4"/>
    <sheet name="Missione programma processo" sheetId="5" r:id="rId5"/>
    <sheet name="Anticorruzione- obiettivo 1  " sheetId="32" r:id="rId6"/>
  </sheets>
  <externalReferences>
    <externalReference r:id="rId7"/>
    <externalReference r:id="rId8"/>
  </externalReferences>
  <definedNames>
    <definedName name="_xlnm._FilterDatabase" localSheetId="0" hidden="1">'Schema Generale'!#REF!</definedName>
    <definedName name="area">[1]db1!$B$2:$B$20</definedName>
    <definedName name="_xlnm.Print_Area" localSheetId="5">'Anticorruzione- obiettivo 1  '!$A$1:$R$73</definedName>
    <definedName name="_xlnm.Print_Area" localSheetId="2">Caratteristiche!$A$2:$H$44</definedName>
    <definedName name="_xlnm.Print_Area" localSheetId="3">'Economico Patrimoniale'!$A$1:$J$105</definedName>
    <definedName name="_xlnm.Print_Area" localSheetId="1">Organizzazione!$A$1:$F$60</definedName>
    <definedName name="_xlnm.Print_Area" localSheetId="0">'Schema Generale'!$A$1:$G$49</definedName>
    <definedName name="cronoprogramma">[1]db1!$K$1</definedName>
    <definedName name="nome">[1]db1!$C$2:$C$20</definedName>
    <definedName name="Payment_Needed">"Pagamento richiesto"</definedName>
    <definedName name="Reimbursement">"Rimborso"</definedName>
    <definedName name="tipo">[1]db1!$E$2:$E$4</definedName>
    <definedName name="Z_0CDFE071_D2BF_4AC9_96FE_3C7CC2EB89D1_.wvu.Cols" localSheetId="0" hidden="1">'Schema Generale'!$F:$G</definedName>
    <definedName name="Z_0CDFE071_D2BF_4AC9_96FE_3C7CC2EB89D1_.wvu.PrintArea" localSheetId="2" hidden="1">Caratteristiche!$A$2:$H$44</definedName>
    <definedName name="Z_0CDFE071_D2BF_4AC9_96FE_3C7CC2EB89D1_.wvu.PrintArea" localSheetId="3" hidden="1">'Economico Patrimoniale'!$A$1:$J$105</definedName>
    <definedName name="Z_0CDFE071_D2BF_4AC9_96FE_3C7CC2EB89D1_.wvu.PrintArea" localSheetId="1" hidden="1">Organizzazione!$A$1:$F$60</definedName>
    <definedName name="Z_0CDFE071_D2BF_4AC9_96FE_3C7CC2EB89D1_.wvu.PrintArea" localSheetId="0" hidden="1">'Schema Generale'!$A$1:$G$49</definedName>
    <definedName name="Z_0CDFE071_D2BF_4AC9_96FE_3C7CC2EB89D1_.wvu.Rows" localSheetId="2" hidden="1">Caratteristiche!$7:$7</definedName>
    <definedName name="Z_16B7DE21_A045_4CA8_8E8A_B264E96AA2CC_.wvu.Cols" localSheetId="0" hidden="1">'Schema Generale'!$F:$G</definedName>
    <definedName name="Z_16B7DE21_A045_4CA8_8E8A_B264E96AA2CC_.wvu.PrintArea" localSheetId="2" hidden="1">Caratteristiche!$A$2:$H$44</definedName>
    <definedName name="Z_16B7DE21_A045_4CA8_8E8A_B264E96AA2CC_.wvu.PrintArea" localSheetId="3" hidden="1">'Economico Patrimoniale'!$A$1:$J$105</definedName>
    <definedName name="Z_16B7DE21_A045_4CA8_8E8A_B264E96AA2CC_.wvu.PrintArea" localSheetId="1" hidden="1">Organizzazione!$A$1:$F$60</definedName>
    <definedName name="Z_16B7DE21_A045_4CA8_8E8A_B264E96AA2CC_.wvu.PrintArea" localSheetId="0" hidden="1">'Schema Generale'!$A$1:$G$49</definedName>
    <definedName name="Z_16B7DE21_A045_4CA8_8E8A_B264E96AA2CC_.wvu.Rows" localSheetId="2" hidden="1">Caratteristiche!$7:$7</definedName>
    <definedName name="Z_FD66CCA4_E734_40F6_A42D_704ADC03C8FF_.wvu.Cols" localSheetId="0" hidden="1">'Schema Generale'!$F:$G</definedName>
    <definedName name="Z_FD66CCA4_E734_40F6_A42D_704ADC03C8FF_.wvu.PrintArea" localSheetId="2" hidden="1">Caratteristiche!$A$2:$H$44</definedName>
    <definedName name="Z_FD66CCA4_E734_40F6_A42D_704ADC03C8FF_.wvu.PrintArea" localSheetId="3" hidden="1">'Economico Patrimoniale'!$A$1:$J$105</definedName>
    <definedName name="Z_FD66CCA4_E734_40F6_A42D_704ADC03C8FF_.wvu.PrintArea" localSheetId="1" hidden="1">Organizzazione!$A$1:$F$60</definedName>
    <definedName name="Z_FD66CCA4_E734_40F6_A42D_704ADC03C8FF_.wvu.PrintArea" localSheetId="0" hidden="1">'Schema Generale'!$A$1:$G$49</definedName>
    <definedName name="Z_FD66CCA4_E734_40F6_A42D_704ADC03C8FF_.wvu.Rows" localSheetId="2" hidden="1">Caratteristiche!$7:$7</definedName>
  </definedNames>
  <calcPr calcId="181029"/>
  <customWorkbookViews>
    <customWorkbookView name="QUIRICO - Visualizzazione personale" guid="{FD66CCA4-E734-40F6-A42D-704ADC03C8FF}" mergeInterval="0" personalView="1" maximized="1" windowWidth="1436" windowHeight="746" activeSheetId="5"/>
    <customWorkbookView name="CAPPA - Visualizzazione personale" guid="{16B7DE21-A045-4CA8-8E8A-B264E96AA2CC}" mergeInterval="0" personalView="1" maximized="1" xWindow="1" yWindow="1" windowWidth="1436" windowHeight="670" activeSheetId="5"/>
    <customWorkbookView name="TRAPANESE - Visualizzazione personale" guid="{0CDFE071-D2BF-4AC9-96FE-3C7CC2EB89D1}" mergeInterval="0" personalView="1" maximized="1" xWindow="1" yWindow="1" windowWidth="1436" windowHeight="670" activeSheetId="5"/>
    <customWorkbookView name="Gabriella - Visualizzazione personale" guid="{5274FD7E-76C2-47C3-8C9C-C2C181076605}" mergeInterval="0" personalView="1" maximized="1" windowWidth="1436" windowHeight="720" activeSheetId="6"/>
  </customWorkbookView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L3" i="5" l="1"/>
  <c r="H13" i="5" l="1"/>
  <c r="Q7" i="5"/>
  <c r="N7" i="5"/>
  <c r="O7" i="5"/>
  <c r="R7" i="5" s="1"/>
  <c r="G7" i="5"/>
  <c r="H7" i="5"/>
  <c r="H15" i="5" l="1"/>
  <c r="H11" i="5"/>
  <c r="H10" i="5"/>
  <c r="H8" i="5"/>
  <c r="H6" i="5"/>
  <c r="H5" i="5"/>
  <c r="H4" i="5"/>
  <c r="H3" i="5"/>
  <c r="G4" i="3" l="1"/>
  <c r="G8" i="3" s="1"/>
  <c r="S91" i="5" l="1"/>
  <c r="P91" i="5"/>
  <c r="K91" i="5"/>
  <c r="L91" i="5" s="1"/>
  <c r="I91" i="5"/>
  <c r="S90" i="5"/>
  <c r="P90" i="5"/>
  <c r="L90" i="5"/>
  <c r="K90" i="5"/>
  <c r="I90" i="5"/>
  <c r="S88" i="5"/>
  <c r="P88" i="5"/>
  <c r="K88" i="5"/>
  <c r="L88" i="5" s="1"/>
  <c r="I88" i="5"/>
  <c r="S86" i="5"/>
  <c r="P86" i="5"/>
  <c r="L86" i="5"/>
  <c r="K86" i="5"/>
  <c r="I86" i="5"/>
  <c r="S84" i="5"/>
  <c r="P84" i="5"/>
  <c r="K84" i="5"/>
  <c r="L84" i="5" s="1"/>
  <c r="I84" i="5"/>
  <c r="S82" i="5"/>
  <c r="P82" i="5"/>
  <c r="K82" i="5"/>
  <c r="L82" i="5" s="1"/>
  <c r="I82" i="5"/>
  <c r="S81" i="5"/>
  <c r="P81" i="5"/>
  <c r="K81" i="5"/>
  <c r="L81" i="5" s="1"/>
  <c r="I81" i="5"/>
  <c r="S78" i="5"/>
  <c r="P78" i="5"/>
  <c r="L78" i="5"/>
  <c r="K78" i="5"/>
  <c r="I78" i="5"/>
  <c r="S77" i="5"/>
  <c r="P77" i="5"/>
  <c r="K77" i="5"/>
  <c r="L77" i="5" s="1"/>
  <c r="I77" i="5"/>
  <c r="S75" i="5"/>
  <c r="P75" i="5"/>
  <c r="K75" i="5"/>
  <c r="L75" i="5" s="1"/>
  <c r="I75" i="5"/>
  <c r="S73" i="5"/>
  <c r="P73" i="5"/>
  <c r="L73" i="5"/>
  <c r="I73" i="5"/>
  <c r="M73" i="5" s="1"/>
  <c r="S72" i="5"/>
  <c r="P72" i="5"/>
  <c r="K72" i="5"/>
  <c r="L72" i="5" s="1"/>
  <c r="I72" i="5"/>
  <c r="S71" i="5"/>
  <c r="P71" i="5"/>
  <c r="K71" i="5"/>
  <c r="L71" i="5" s="1"/>
  <c r="I71" i="5"/>
  <c r="S70" i="5"/>
  <c r="P70" i="5"/>
  <c r="K70" i="5"/>
  <c r="L70" i="5" s="1"/>
  <c r="I70" i="5"/>
  <c r="S69" i="5"/>
  <c r="P69" i="5"/>
  <c r="L69" i="5"/>
  <c r="I69" i="5"/>
  <c r="S68" i="5"/>
  <c r="P68" i="5"/>
  <c r="K68" i="5"/>
  <c r="L68" i="5" s="1"/>
  <c r="I68" i="5"/>
  <c r="S67" i="5"/>
  <c r="P67" i="5"/>
  <c r="L67" i="5"/>
  <c r="I67" i="5"/>
  <c r="M67" i="5" s="1"/>
  <c r="S66" i="5"/>
  <c r="P66" i="5"/>
  <c r="K66" i="5"/>
  <c r="L66" i="5" s="1"/>
  <c r="I66" i="5"/>
  <c r="S65" i="5"/>
  <c r="P65" i="5"/>
  <c r="L65" i="5"/>
  <c r="I65" i="5"/>
  <c r="S64" i="5"/>
  <c r="P64" i="5"/>
  <c r="K64" i="5"/>
  <c r="L64" i="5" s="1"/>
  <c r="I64" i="5"/>
  <c r="S63" i="5"/>
  <c r="P63" i="5"/>
  <c r="L63" i="5"/>
  <c r="I63" i="5"/>
  <c r="S62" i="5"/>
  <c r="P62" i="5"/>
  <c r="K62" i="5"/>
  <c r="L62" i="5" s="1"/>
  <c r="I62" i="5"/>
  <c r="S61" i="5"/>
  <c r="P61" i="5"/>
  <c r="L61" i="5"/>
  <c r="I61" i="5"/>
  <c r="S60" i="5"/>
  <c r="P60" i="5"/>
  <c r="L60" i="5"/>
  <c r="I60" i="5"/>
  <c r="S59" i="5"/>
  <c r="P59" i="5"/>
  <c r="K59" i="5"/>
  <c r="L59" i="5" s="1"/>
  <c r="I59" i="5"/>
  <c r="S58" i="5"/>
  <c r="P58" i="5"/>
  <c r="K58" i="5"/>
  <c r="L58" i="5" s="1"/>
  <c r="I58" i="5"/>
  <c r="S57" i="5"/>
  <c r="P57" i="5"/>
  <c r="L57" i="5"/>
  <c r="I57" i="5"/>
  <c r="S56" i="5"/>
  <c r="P56" i="5"/>
  <c r="L56" i="5"/>
  <c r="I56" i="5"/>
  <c r="S55" i="5"/>
  <c r="P55" i="5"/>
  <c r="K55" i="5"/>
  <c r="L55" i="5" s="1"/>
  <c r="I55" i="5"/>
  <c r="S54" i="5"/>
  <c r="P54" i="5"/>
  <c r="K54" i="5"/>
  <c r="L54" i="5" s="1"/>
  <c r="I54" i="5"/>
  <c r="S52" i="5"/>
  <c r="P52" i="5"/>
  <c r="L52" i="5"/>
  <c r="K52" i="5"/>
  <c r="I52" i="5"/>
  <c r="S51" i="5"/>
  <c r="P51" i="5"/>
  <c r="K51" i="5"/>
  <c r="L51" i="5" s="1"/>
  <c r="I51" i="5"/>
  <c r="S50" i="5"/>
  <c r="P50" i="5"/>
  <c r="K50" i="5"/>
  <c r="L50" i="5" s="1"/>
  <c r="I50" i="5"/>
  <c r="S49" i="5"/>
  <c r="P49" i="5"/>
  <c r="L49" i="5"/>
  <c r="I49" i="5"/>
  <c r="S48" i="5"/>
  <c r="P48" i="5"/>
  <c r="K48" i="5"/>
  <c r="I48" i="5"/>
  <c r="M48" i="5" s="1"/>
  <c r="S47" i="5"/>
  <c r="P47" i="5"/>
  <c r="L47" i="5"/>
  <c r="I47" i="5"/>
  <c r="S46" i="5"/>
  <c r="P46" i="5"/>
  <c r="K46" i="5"/>
  <c r="L46" i="5" s="1"/>
  <c r="I46" i="5"/>
  <c r="S45" i="5"/>
  <c r="P45" i="5"/>
  <c r="K45" i="5"/>
  <c r="L45" i="5" s="1"/>
  <c r="I45" i="5"/>
  <c r="S43" i="5"/>
  <c r="P43" i="5"/>
  <c r="L43" i="5"/>
  <c r="I43" i="5"/>
  <c r="S42" i="5"/>
  <c r="P42" i="5"/>
  <c r="K42" i="5"/>
  <c r="L42" i="5" s="1"/>
  <c r="I42" i="5"/>
  <c r="M41" i="5"/>
  <c r="M40" i="5"/>
  <c r="S39" i="5"/>
  <c r="P39" i="5"/>
  <c r="L39" i="5"/>
  <c r="K39" i="5"/>
  <c r="I39" i="5"/>
  <c r="S37" i="5"/>
  <c r="P37" i="5"/>
  <c r="K37" i="5"/>
  <c r="L37" i="5" s="1"/>
  <c r="M37" i="5" s="1"/>
  <c r="I37" i="5"/>
  <c r="S36" i="5"/>
  <c r="P36" i="5"/>
  <c r="K36" i="5"/>
  <c r="L36" i="5" s="1"/>
  <c r="I36" i="5"/>
  <c r="S34" i="5"/>
  <c r="P34" i="5"/>
  <c r="L34" i="5"/>
  <c r="K34" i="5"/>
  <c r="I34" i="5"/>
  <c r="S33" i="5"/>
  <c r="P33" i="5"/>
  <c r="K33" i="5"/>
  <c r="L33" i="5" s="1"/>
  <c r="I33" i="5"/>
  <c r="S31" i="5"/>
  <c r="P31" i="5"/>
  <c r="L31" i="5"/>
  <c r="I31" i="5"/>
  <c r="S30" i="5"/>
  <c r="P30" i="5"/>
  <c r="L30" i="5"/>
  <c r="I30" i="5"/>
  <c r="S29" i="5"/>
  <c r="P29" i="5"/>
  <c r="K29" i="5"/>
  <c r="L29" i="5" s="1"/>
  <c r="I29" i="5"/>
  <c r="S28" i="5"/>
  <c r="P28" i="5"/>
  <c r="K28" i="5"/>
  <c r="L28" i="5" s="1"/>
  <c r="I28" i="5"/>
  <c r="S27" i="5"/>
  <c r="P27" i="5"/>
  <c r="L27" i="5"/>
  <c r="I27" i="5"/>
  <c r="S26" i="5"/>
  <c r="P26" i="5"/>
  <c r="K26" i="5"/>
  <c r="L26" i="5" s="1"/>
  <c r="I26" i="5"/>
  <c r="S25" i="5"/>
  <c r="P25" i="5"/>
  <c r="K25" i="5"/>
  <c r="L25" i="5" s="1"/>
  <c r="I25" i="5"/>
  <c r="S24" i="5"/>
  <c r="P24" i="5"/>
  <c r="K24" i="5"/>
  <c r="L24" i="5" s="1"/>
  <c r="I24" i="5"/>
  <c r="M22" i="5"/>
  <c r="S21" i="5"/>
  <c r="P21" i="5"/>
  <c r="K21" i="5"/>
  <c r="L21" i="5" s="1"/>
  <c r="I21" i="5"/>
  <c r="S20" i="5"/>
  <c r="P20" i="5"/>
  <c r="K20" i="5"/>
  <c r="L20" i="5" s="1"/>
  <c r="I20" i="5"/>
  <c r="M19" i="5"/>
  <c r="S18" i="5"/>
  <c r="P18" i="5"/>
  <c r="K18" i="5"/>
  <c r="L18" i="5" s="1"/>
  <c r="I18" i="5"/>
  <c r="M16" i="5"/>
  <c r="S15" i="5"/>
  <c r="P15" i="5"/>
  <c r="K15" i="5"/>
  <c r="L15" i="5" s="1"/>
  <c r="I15" i="5"/>
  <c r="S14" i="5"/>
  <c r="P14" i="5"/>
  <c r="L14" i="5"/>
  <c r="I14" i="5"/>
  <c r="S13" i="5"/>
  <c r="P13" i="5"/>
  <c r="K13" i="5"/>
  <c r="L13" i="5" s="1"/>
  <c r="I13" i="5"/>
  <c r="S12" i="5"/>
  <c r="P12" i="5"/>
  <c r="L12" i="5"/>
  <c r="I12" i="5"/>
  <c r="S11" i="5"/>
  <c r="P11" i="5"/>
  <c r="K11" i="5"/>
  <c r="L11" i="5" s="1"/>
  <c r="I11" i="5"/>
  <c r="S10" i="5"/>
  <c r="P10" i="5"/>
  <c r="K10" i="5"/>
  <c r="L10" i="5" s="1"/>
  <c r="I10" i="5"/>
  <c r="S9" i="5"/>
  <c r="P9" i="5"/>
  <c r="L9" i="5"/>
  <c r="I9" i="5"/>
  <c r="S8" i="5"/>
  <c r="P8" i="5"/>
  <c r="K8" i="5"/>
  <c r="L8" i="5" s="1"/>
  <c r="I8" i="5"/>
  <c r="S7" i="5"/>
  <c r="P7" i="5"/>
  <c r="L7" i="5"/>
  <c r="I7" i="5"/>
  <c r="S6" i="5"/>
  <c r="P6" i="5"/>
  <c r="K6" i="5"/>
  <c r="L6" i="5" s="1"/>
  <c r="I6" i="5"/>
  <c r="S5" i="5"/>
  <c r="P5" i="5"/>
  <c r="K5" i="5"/>
  <c r="L5" i="5" s="1"/>
  <c r="I5" i="5"/>
  <c r="S4" i="5"/>
  <c r="P4" i="5"/>
  <c r="K4" i="5"/>
  <c r="L4" i="5" s="1"/>
  <c r="I4" i="5"/>
  <c r="S3" i="5"/>
  <c r="P3" i="5"/>
  <c r="K3" i="5"/>
  <c r="I3" i="5"/>
  <c r="I108" i="4"/>
  <c r="G108" i="4"/>
  <c r="E108" i="4"/>
  <c r="I105" i="4"/>
  <c r="G105" i="4"/>
  <c r="E105" i="4"/>
  <c r="I98" i="4"/>
  <c r="G98" i="4"/>
  <c r="E98" i="4"/>
  <c r="I94" i="4"/>
  <c r="G94" i="4"/>
  <c r="E94" i="4"/>
  <c r="I91" i="4"/>
  <c r="G91" i="4"/>
  <c r="E91" i="4"/>
  <c r="I88" i="4"/>
  <c r="G88" i="4"/>
  <c r="E88" i="4"/>
  <c r="I85" i="4"/>
  <c r="G85" i="4"/>
  <c r="E85" i="4"/>
  <c r="I84" i="4"/>
  <c r="G84" i="4"/>
  <c r="E84" i="4"/>
  <c r="I80" i="4"/>
  <c r="G80" i="4"/>
  <c r="E80" i="4"/>
  <c r="I77" i="4"/>
  <c r="G77" i="4"/>
  <c r="E77" i="4"/>
  <c r="I74" i="4"/>
  <c r="G74" i="4"/>
  <c r="E74" i="4"/>
  <c r="I73" i="4"/>
  <c r="G73" i="4"/>
  <c r="E73" i="4"/>
  <c r="I69" i="4"/>
  <c r="G69" i="4"/>
  <c r="E69" i="4"/>
  <c r="I66" i="4"/>
  <c r="G66" i="4"/>
  <c r="E66" i="4"/>
  <c r="I63" i="4"/>
  <c r="G63" i="4"/>
  <c r="E63" i="4"/>
  <c r="I62" i="4"/>
  <c r="G62" i="4"/>
  <c r="E62" i="4"/>
  <c r="I53" i="4"/>
  <c r="G53" i="4"/>
  <c r="E53" i="4"/>
  <c r="E50" i="4"/>
  <c r="E42" i="4"/>
  <c r="E41" i="4"/>
  <c r="E31" i="4"/>
  <c r="I28" i="4"/>
  <c r="I102" i="4" s="1"/>
  <c r="G28" i="4"/>
  <c r="G102" i="4" s="1"/>
  <c r="F28" i="4"/>
  <c r="E28" i="4"/>
  <c r="I20" i="4"/>
  <c r="G20" i="4"/>
  <c r="E20" i="4"/>
  <c r="I17" i="4"/>
  <c r="I99" i="4" s="1"/>
  <c r="G17" i="4"/>
  <c r="G99" i="4" s="1"/>
  <c r="F17" i="4"/>
  <c r="E17" i="4"/>
  <c r="I4" i="4"/>
  <c r="G4" i="4"/>
  <c r="E4" i="4"/>
  <c r="G42" i="3"/>
  <c r="G36" i="3"/>
  <c r="G19" i="3"/>
  <c r="G13" i="3"/>
  <c r="E56" i="2"/>
  <c r="E50" i="2"/>
  <c r="E38" i="2"/>
  <c r="E32" i="2"/>
  <c r="E31" i="2"/>
  <c r="E24" i="2"/>
  <c r="E18" i="2"/>
  <c r="E15" i="2"/>
  <c r="E11" i="2"/>
  <c r="E8" i="2"/>
  <c r="E4" i="2"/>
  <c r="M43" i="5" l="1"/>
  <c r="M45" i="5"/>
  <c r="M47" i="5"/>
  <c r="M50" i="5"/>
  <c r="M60" i="5"/>
  <c r="M62" i="5"/>
  <c r="M86" i="5"/>
  <c r="M12" i="5"/>
  <c r="M14" i="5"/>
  <c r="M34" i="5"/>
  <c r="M18" i="5"/>
  <c r="M88" i="5"/>
  <c r="M77" i="5"/>
  <c r="M39" i="5"/>
  <c r="M28" i="5"/>
  <c r="E53" i="2"/>
  <c r="E41" i="2"/>
  <c r="M29" i="5"/>
  <c r="M31" i="5"/>
  <c r="M56" i="5"/>
  <c r="M65" i="5"/>
  <c r="M66" i="5"/>
  <c r="M91" i="5"/>
  <c r="M52" i="5"/>
  <c r="M58" i="5"/>
  <c r="M71" i="5"/>
  <c r="M72" i="5"/>
  <c r="M81" i="5"/>
  <c r="M82" i="5"/>
  <c r="M84" i="5"/>
  <c r="M25" i="5"/>
  <c r="M54" i="5"/>
  <c r="E102" i="4"/>
  <c r="E99" i="4"/>
  <c r="M5" i="5"/>
  <c r="M15" i="5"/>
  <c r="M3" i="5"/>
  <c r="M11" i="5"/>
  <c r="M13" i="5"/>
  <c r="M4" i="5"/>
  <c r="M6" i="5"/>
  <c r="M9" i="5"/>
  <c r="M10" i="5"/>
  <c r="M21" i="5"/>
  <c r="M27" i="5"/>
  <c r="M46" i="5"/>
  <c r="M57" i="5"/>
  <c r="M61" i="5"/>
  <c r="M68" i="5"/>
  <c r="M69" i="5"/>
  <c r="M70" i="5"/>
  <c r="M26" i="5"/>
  <c r="M49" i="5"/>
  <c r="M51" i="5"/>
  <c r="M63" i="5"/>
  <c r="M7" i="5"/>
  <c r="M8" i="5"/>
  <c r="M30" i="5"/>
  <c r="M75" i="5"/>
  <c r="M78" i="5"/>
  <c r="M90" i="5"/>
  <c r="M20" i="5"/>
  <c r="M33" i="5"/>
  <c r="M36" i="5"/>
  <c r="M55" i="5"/>
  <c r="M59" i="5"/>
  <c r="M24" i="5"/>
  <c r="M42" i="5"/>
  <c r="M64" i="5"/>
  <c r="E35" i="2"/>
  <c r="E44" i="2"/>
  <c r="E47" i="2"/>
  <c r="IU65392" i="32" l="1"/>
  <c r="IT65392" i="32"/>
  <c r="IS65392" i="32"/>
  <c r="IR65392" i="32"/>
  <c r="IQ65392" i="32"/>
  <c r="A65" i="3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30" authorId="0" shapeId="0" xr:uid="{00000000-0006-0000-0500-000001000000}">
      <text>
        <r>
          <rPr>
            <sz val="9"/>
            <color indexed="81"/>
            <rFont val="Tahoma"/>
            <family val="2"/>
          </rPr>
          <t xml:space="preserve">
cosa produco
</t>
        </r>
        <r>
          <rPr>
            <b/>
            <sz val="9"/>
            <color indexed="81"/>
            <rFont val="Tahoma"/>
            <family val="2"/>
          </rPr>
          <t>campo obbligatorio</t>
        </r>
      </text>
    </comment>
    <comment ref="K63" authorId="0" shapeId="0" xr:uid="{00000000-0006-0000-0500-000002000000}">
      <text>
        <r>
          <rPr>
            <sz val="9"/>
            <color indexed="81"/>
            <rFont val="Tahoma"/>
            <family val="2"/>
          </rPr>
          <t xml:space="preserve">
è alternativo alle ore</t>
        </r>
      </text>
    </comment>
  </commentList>
</comments>
</file>

<file path=xl/sharedStrings.xml><?xml version="1.0" encoding="utf-8"?>
<sst xmlns="http://schemas.openxmlformats.org/spreadsheetml/2006/main" count="629" uniqueCount="376">
  <si>
    <t>SERVIZI ISTITUZIONALI, GENERALI E DI GESTIONE</t>
  </si>
  <si>
    <t>ORDINE PUBBLICO E SICUREZZA</t>
  </si>
  <si>
    <t>ISTRUZIONE E DIRITTO ALLO STUDIO</t>
  </si>
  <si>
    <t>TUTELA E VALORIZZAZIONE DEI BENI E DELLE ATTIVITÀ CULTURALI</t>
  </si>
  <si>
    <t>POLITICHE GIOVANILI, SPORT E TEMPO LIBERO</t>
  </si>
  <si>
    <t>ASSETTO DEL TERRITORIO ED EDILIZIA ABITATIVA</t>
  </si>
  <si>
    <t>SVILUPPO SOSTENIBILE E TUTELA DEL TERRITORIO E DELL'AMBIENTE</t>
  </si>
  <si>
    <t>TRASPORTI E DIRITTO ALLA MOBILITÀ</t>
  </si>
  <si>
    <t>DIRITTI SOCIALI, POLITICHE SOCIALI E FAMIGLIA</t>
  </si>
  <si>
    <t>SVILUPPO ECONOMICO E COMPETITIVITÀ</t>
  </si>
  <si>
    <t>POLITICHE PER IL LAVORO E LA FORMAZIONE PROFESSIONALE</t>
  </si>
  <si>
    <t>AGRICOLTURA, POLITICHE AGROALIMENTARI E PESCA</t>
  </si>
  <si>
    <t>RELAZIONI INTERNAZIONALI</t>
  </si>
  <si>
    <t>Organi istituzionali</t>
  </si>
  <si>
    <t>Segreteria  Generale</t>
  </si>
  <si>
    <t>Gestione economica, finanziaria, programmazione e provveditorato</t>
  </si>
  <si>
    <t>Gestione delle entrate tributarie e servizi fiscali</t>
  </si>
  <si>
    <t>Gestione dei beni demaniali e patrimoniali</t>
  </si>
  <si>
    <t>Ufficio tecnico</t>
  </si>
  <si>
    <t>Elezioni e consultazioni popolari - Anagrafe e stato civile</t>
  </si>
  <si>
    <t>Statistica e sistemi informativi</t>
  </si>
  <si>
    <t>Altri servizi generali</t>
  </si>
  <si>
    <t>Polizia locale e amministrativa</t>
  </si>
  <si>
    <t>Sistema integrato di sicurezza urbana</t>
  </si>
  <si>
    <t>Istruzione prescolastica</t>
  </si>
  <si>
    <t>Altri ordini di istruzione non universitaria</t>
  </si>
  <si>
    <t>Istruzione universitaria</t>
  </si>
  <si>
    <t>Servizi ausiliari all’istruzione</t>
  </si>
  <si>
    <t>Valorizzazione dei beni di interesse storico</t>
  </si>
  <si>
    <t>Attività culturali e interventi diversi nel settore culturale</t>
  </si>
  <si>
    <t>Sport e tempo libero</t>
  </si>
  <si>
    <t>Giovani</t>
  </si>
  <si>
    <t>Urbanistica e assetto del territorio</t>
  </si>
  <si>
    <t>Edilizia residenziale pubblica e locale e piani di edilizia economico-popolare</t>
  </si>
  <si>
    <t>Difesa del suolo</t>
  </si>
  <si>
    <t>Tutela, valorizzazione e recupero ambientale</t>
  </si>
  <si>
    <t>Rifiuti</t>
  </si>
  <si>
    <t>Servizio idrico integrato</t>
  </si>
  <si>
    <t>Sviluppo sostenibile territorio montano piccoli Comuni</t>
  </si>
  <si>
    <t>Qualità dell'aria e riduzione dell'inquinamento</t>
  </si>
  <si>
    <t>Trasporto pubblico locale</t>
  </si>
  <si>
    <t>Viabilità e infrastrutture stradali</t>
  </si>
  <si>
    <t>Interventi per l'infanzia e i minori e per asili nido</t>
  </si>
  <si>
    <t>Interventi per la disabilità</t>
  </si>
  <si>
    <t>Interventi per gli anziani</t>
  </si>
  <si>
    <t>Interventi per soggetti a rischio di esclusione sociale</t>
  </si>
  <si>
    <t>Interventi per il diritto alla casa</t>
  </si>
  <si>
    <t>Programmazione e governo della rete dei servizi sociosanitari e sociali</t>
  </si>
  <si>
    <t>Cooperazione e associazionismo</t>
  </si>
  <si>
    <t>Servizio necroscopico e cimiteriale</t>
  </si>
  <si>
    <t>Commercio - reti distributive - tutela dei consumatori</t>
  </si>
  <si>
    <t>Reti e altri servizi di pubblica utilità</t>
  </si>
  <si>
    <t>Servizi per lo sviluppo del mercato del lavoro</t>
  </si>
  <si>
    <t>Sviluppo del settore agricolo e del sistema agroalimentare</t>
  </si>
  <si>
    <t>Relazioni internazionali e Cooperazione allo sviluppo</t>
  </si>
  <si>
    <t>Programma</t>
  </si>
  <si>
    <t>Missione</t>
  </si>
  <si>
    <t>Descrizione programma</t>
  </si>
  <si>
    <t>Spesa programma/abitanti al 31/12</t>
  </si>
  <si>
    <t>Spesa per abitante</t>
  </si>
  <si>
    <t>Formula</t>
  </si>
  <si>
    <t>Capacità di riscossione</t>
  </si>
  <si>
    <t>% copertura costi di gestione del patrimonio comunale</t>
  </si>
  <si>
    <t>Proventi totali derivanti dall'utilizzo del patrimonio/Spesa programma</t>
  </si>
  <si>
    <t xml:space="preserve">Oneri urbanizzazione accertati </t>
  </si>
  <si>
    <t>n. pratiche gestite</t>
  </si>
  <si>
    <t>Spesa media per atto</t>
  </si>
  <si>
    <t>Spesa del Programma/ somma di C.I., variazioni anagrafiche, …</t>
  </si>
  <si>
    <t>Spesa del Programma/ n. postazioni hardware</t>
  </si>
  <si>
    <t>Spesa media per postazione</t>
  </si>
  <si>
    <t>Spesa complessiva del contenzioso</t>
  </si>
  <si>
    <t>Importo capitoli contenziosi</t>
  </si>
  <si>
    <t>n. sanzioni</t>
  </si>
  <si>
    <t>n. sanzioni emesse</t>
  </si>
  <si>
    <t>n. ore servizio esterno/ore complessive di servizio anno</t>
  </si>
  <si>
    <t>Presidio del territorio</t>
  </si>
  <si>
    <t>n. indagini di p.g.</t>
  </si>
  <si>
    <t>n. indagini di polizia giudiziaria</t>
  </si>
  <si>
    <t>Spesa media per utente</t>
  </si>
  <si>
    <t>Spesa del programma/utenti</t>
  </si>
  <si>
    <t>Spesa media per alunno</t>
  </si>
  <si>
    <t>Spesa del programma/n. totale alunni (primaria + secondaria)</t>
  </si>
  <si>
    <t>Spesa media per pasto</t>
  </si>
  <si>
    <t>Spesa della refezione/n. pasti erogati</t>
  </si>
  <si>
    <t>Spesa media per alunno trasportato</t>
  </si>
  <si>
    <t>Spesa trasporto scolastico/n. alunni iscritti al servizio</t>
  </si>
  <si>
    <t xml:space="preserve"> Spesa media mq verde pubblico </t>
  </si>
  <si>
    <t>Importo spesa per verde pubblico/mq verde</t>
  </si>
  <si>
    <t xml:space="preserve"> % raccolta differenziata</t>
  </si>
  <si>
    <t>Q.li raccolta differenziata/quintali totali raccolta rifiuti</t>
  </si>
  <si>
    <t>Spesa media a punto luce</t>
  </si>
  <si>
    <t>Spesa per illuminazione/n. punti di luce totali</t>
  </si>
  <si>
    <t>Spesa per gestione strade/Km strade (escluse strade bianche)</t>
  </si>
  <si>
    <t>Spesa media per gestione strade a KM</t>
  </si>
  <si>
    <t>Spesa media per minore</t>
  </si>
  <si>
    <t>Spesa per interventi minori/n. minori in carico</t>
  </si>
  <si>
    <t>Spesa media per disabile</t>
  </si>
  <si>
    <t>Spesa media per anziani</t>
  </si>
  <si>
    <t>Spesa per interventi disabili/n. disabili in carico</t>
  </si>
  <si>
    <t>Spesa per interventi anziani/n. anziani in carico</t>
  </si>
  <si>
    <t>Spesa del programma/n. utenti</t>
  </si>
  <si>
    <t>Tasso di copertura</t>
  </si>
  <si>
    <t>Proventi totali cimitero/spesa del programma</t>
  </si>
  <si>
    <t>Utile d'esercizio della farmacia</t>
  </si>
  <si>
    <t>Utile d'esercizio</t>
  </si>
  <si>
    <t>VALORE ATTESO ANNO CORRENTE</t>
  </si>
  <si>
    <t>VALORE RAGGIUNTO ANNO CORRENTE</t>
  </si>
  <si>
    <t>Indicatori</t>
  </si>
  <si>
    <t>Spesa per alloggio</t>
  </si>
  <si>
    <t>Spesa del programma/n.alloggi ERP</t>
  </si>
  <si>
    <t>Valore medio contributo</t>
  </si>
  <si>
    <t>Spesa del programma/n.contributi</t>
  </si>
  <si>
    <t>Riscosso/accertato entrate proprie</t>
  </si>
  <si>
    <t xml:space="preserve">ANNO </t>
  </si>
  <si>
    <t>CARATTERISTICHE DELL'ENTE</t>
  </si>
  <si>
    <t>Popolazione</t>
  </si>
  <si>
    <t>Descrizione</t>
  </si>
  <si>
    <t>Popolazione residente al 31/12</t>
  </si>
  <si>
    <t>di cui popolazione straniera</t>
  </si>
  <si>
    <t>nati nell'anno</t>
  </si>
  <si>
    <t>deceduti nell'anno</t>
  </si>
  <si>
    <t>immigrati</t>
  </si>
  <si>
    <t>emigrati</t>
  </si>
  <si>
    <t>Popolazione per fasce d'età ISTAT</t>
  </si>
  <si>
    <t>Popolazione in età prescolare</t>
  </si>
  <si>
    <t>0-6 anni</t>
  </si>
  <si>
    <t>Popolazione in età scuola dell'obbligo</t>
  </si>
  <si>
    <t>7-14 anni</t>
  </si>
  <si>
    <t>Popolazione in forza lavoro</t>
  </si>
  <si>
    <t>15-29 anni</t>
  </si>
  <si>
    <t>Popolazione in età adulta</t>
  </si>
  <si>
    <t>30-65 anni</t>
  </si>
  <si>
    <t>Popolazione in età senile</t>
  </si>
  <si>
    <t>oltre 65 anni</t>
  </si>
  <si>
    <t>Popolazione per fasce d'età Stakeholders</t>
  </si>
  <si>
    <t>Prima infanzia</t>
  </si>
  <si>
    <t>0-3 anni</t>
  </si>
  <si>
    <t>Utenza scolastica</t>
  </si>
  <si>
    <t>4-13 anni</t>
  </si>
  <si>
    <t>Minori</t>
  </si>
  <si>
    <t>0-18 anni</t>
  </si>
  <si>
    <t>15-25 anni</t>
  </si>
  <si>
    <t>Territorio</t>
  </si>
  <si>
    <t>Superficie in Kmq</t>
  </si>
  <si>
    <t>Frazioni</t>
  </si>
  <si>
    <t>Risorse idriche</t>
  </si>
  <si>
    <t>Laghi</t>
  </si>
  <si>
    <t>Fiumi</t>
  </si>
  <si>
    <t>Viabilità</t>
  </si>
  <si>
    <t>Strade</t>
  </si>
  <si>
    <t>Statali</t>
  </si>
  <si>
    <t>Km</t>
  </si>
  <si>
    <t>Provinciali</t>
  </si>
  <si>
    <t>Comunali</t>
  </si>
  <si>
    <t>Vicinali</t>
  </si>
  <si>
    <t>Autostrade</t>
  </si>
  <si>
    <t>Tot. Km strade</t>
  </si>
  <si>
    <t>STRUTTURA - DATI ECONOMICO PATRIMONIALI</t>
  </si>
  <si>
    <t>Gestione delle Entrate</t>
  </si>
  <si>
    <t>Titoli</t>
  </si>
  <si>
    <t>Avanzo applicato</t>
  </si>
  <si>
    <t xml:space="preserve">1 - Entrate di natura tributaria, contributiva e perequativa </t>
  </si>
  <si>
    <t>2 - Trasferimenti correnti</t>
  </si>
  <si>
    <t>3 - Extratributarie</t>
  </si>
  <si>
    <t>4 - Entrate in conto capitale</t>
  </si>
  <si>
    <t>6 - Accensione di prestiti</t>
  </si>
  <si>
    <t>9 - Entrate per servizi conto terzi e partite di giro</t>
  </si>
  <si>
    <t>Totale  entrate</t>
  </si>
  <si>
    <t>Gestione delle Spese</t>
  </si>
  <si>
    <t>4 - Rimborso di prestiti</t>
  </si>
  <si>
    <t>7 - Spese per servizi conto terzi e partite di giro</t>
  </si>
  <si>
    <t>Totale  spesa</t>
  </si>
  <si>
    <t>Gestione residui</t>
  </si>
  <si>
    <t>Titolo</t>
  </si>
  <si>
    <t>ENTRATE</t>
  </si>
  <si>
    <t xml:space="preserve">Entrate di natura tributaria, contributiva e perequativa </t>
  </si>
  <si>
    <t>Trasferimenti correnti</t>
  </si>
  <si>
    <t>Entrate in conto capitale</t>
  </si>
  <si>
    <t>SPESE</t>
  </si>
  <si>
    <t>Spesa corrente</t>
  </si>
  <si>
    <t>Rimborso di prestiti</t>
  </si>
  <si>
    <t>Indici per analisi finanziaria</t>
  </si>
  <si>
    <t>Trasferimenti dallo Stato 
(Entrata Tit. 2, Tipologia 1, Categoria 101)</t>
  </si>
  <si>
    <t>Interessi passivi 
(Spesa Tit. 1, Macroaggregato 107)</t>
  </si>
  <si>
    <t>Spesa del personale 
(Spesa Tit. 1, Macroaggregato 101)</t>
  </si>
  <si>
    <t>Quota capitale mutui 
(Spesa Tit. 4, Macroaggregato 403)</t>
  </si>
  <si>
    <t>Anticipazioni di cassa</t>
  </si>
  <si>
    <t>Grado di autonomia finanziaria</t>
  </si>
  <si>
    <t>1. Autonomia finanziaria</t>
  </si>
  <si>
    <t>Entrate tributarie+ extratributarie</t>
  </si>
  <si>
    <t>Entrate correnti</t>
  </si>
  <si>
    <t>2.Autonomia impositiva</t>
  </si>
  <si>
    <t>Entrate tributarie</t>
  </si>
  <si>
    <t>3.Dipendenza erariale</t>
  </si>
  <si>
    <t>Trasferimenti correnti statali</t>
  </si>
  <si>
    <t>Grado di rigidità del Bilancio</t>
  </si>
  <si>
    <t>1. Rigidità strutturale</t>
  </si>
  <si>
    <t>Spesa personale+rimborso mutui(cap+int)</t>
  </si>
  <si>
    <t>2. Rigidità per costo personale</t>
  </si>
  <si>
    <t>Spesa complessiva personale</t>
  </si>
  <si>
    <t>3. Rigidità per indebitamento</t>
  </si>
  <si>
    <t>Rimborso mutui (cap+int)</t>
  </si>
  <si>
    <t>Pressione fiscale ed erariale pro-capite</t>
  </si>
  <si>
    <t>1. Pressione entrate proprie pro-capite</t>
  </si>
  <si>
    <t>Numero abitanti</t>
  </si>
  <si>
    <t>2. Pressione tributaria pro-capite</t>
  </si>
  <si>
    <t>3. Indebitamento locale pro-capite</t>
  </si>
  <si>
    <t>Rimborso mutui(cap+int)</t>
  </si>
  <si>
    <t>4. Trasferimenti erariali pro-capite</t>
  </si>
  <si>
    <t>Capacità gestionale</t>
  </si>
  <si>
    <t>1. Incidenza residui attivi</t>
  </si>
  <si>
    <t xml:space="preserve">Residui attivi </t>
  </si>
  <si>
    <t>Totale accertamenti</t>
  </si>
  <si>
    <t>2. Incidenza residui passivi</t>
  </si>
  <si>
    <t>Residui passivi</t>
  </si>
  <si>
    <t>Totale impegni</t>
  </si>
  <si>
    <t>3. Velocità di riscossione entrate proprie</t>
  </si>
  <si>
    <t>Riscossioni titoli 1 + 3</t>
  </si>
  <si>
    <t>Accertamenti titoli 1 + 3</t>
  </si>
  <si>
    <t>4. Velocità di pagamenti spese correnti</t>
  </si>
  <si>
    <t>Pagamenti titolo 1</t>
  </si>
  <si>
    <t>Impegni titolo 1</t>
  </si>
  <si>
    <t>STRUTTURA - ORGANIZZAZIONE</t>
  </si>
  <si>
    <t>Personale in servizio</t>
  </si>
  <si>
    <t>Dirigenti (Segretario comunale)</t>
  </si>
  <si>
    <t>Posizioni Organizzative</t>
  </si>
  <si>
    <t>Dipendenti</t>
  </si>
  <si>
    <t>Totale Personale in servizio</t>
  </si>
  <si>
    <t>Età media del personale</t>
  </si>
  <si>
    <t>Totale Età Media</t>
  </si>
  <si>
    <t>Indici di assenza</t>
  </si>
  <si>
    <t>Malattia + Ferie + Altro</t>
  </si>
  <si>
    <t>Malattia + Altro</t>
  </si>
  <si>
    <t>Indici per la spesa del Personale</t>
  </si>
  <si>
    <t xml:space="preserve">Spesa complessiva per il personale </t>
  </si>
  <si>
    <t>Spesa per la formazione (stanziato)</t>
  </si>
  <si>
    <t>Spesa per la formazione (impegnato)</t>
  </si>
  <si>
    <t>SPESA PER IL PERSONALE</t>
  </si>
  <si>
    <t>1. Spesa personale su spesa corrente</t>
  </si>
  <si>
    <t>Spese Correnti</t>
  </si>
  <si>
    <t>2. Spesa media del personale</t>
  </si>
  <si>
    <t>Totale personale in servizio</t>
  </si>
  <si>
    <t>3. Spesa personale pro-capite</t>
  </si>
  <si>
    <t>4. Rapporto dipendenti su popolazione</t>
  </si>
  <si>
    <t>5. Rapporto dirigenti su dipendenti</t>
  </si>
  <si>
    <t>Numero dirigenti</t>
  </si>
  <si>
    <t>6. Rapporto P.O. su dipendenti</t>
  </si>
  <si>
    <t>Numero Posizioni Organizzative</t>
  </si>
  <si>
    <t>7. Capacità di spesa su formazione</t>
  </si>
  <si>
    <t>Spesa per formazione impegnata</t>
  </si>
  <si>
    <t>Spesa per formazione stanziata</t>
  </si>
  <si>
    <t>8. Spesa media formazione</t>
  </si>
  <si>
    <t>Spesa per formazione</t>
  </si>
  <si>
    <t>9. Spesa formazione su spesa personale</t>
  </si>
  <si>
    <t>N.</t>
  </si>
  <si>
    <t xml:space="preserve">AREA ORGANIZZATIVA    </t>
  </si>
  <si>
    <t xml:space="preserve">Descrizione PROGRAMMI/PROCESSI </t>
  </si>
  <si>
    <t>MISSIONE</t>
  </si>
  <si>
    <t>Indirizzo Strategico DUP n. X</t>
  </si>
  <si>
    <t>Obj Operativo DUP n. X</t>
  </si>
  <si>
    <t>Centro di Responsabilità:</t>
  </si>
  <si>
    <t>TEMPI :</t>
  </si>
  <si>
    <t>Altri Centri di Responsabilità coinvolti:</t>
  </si>
  <si>
    <t>X</t>
  </si>
  <si>
    <t>Titolo Obiettivo gestionale PEG/PERFORMANCE</t>
  </si>
  <si>
    <t>Descrizione obiettivo</t>
  </si>
  <si>
    <t>Descrizione delle fasi di attuazione:</t>
  </si>
  <si>
    <t>INDICATORI DI RISULTATO</t>
  </si>
  <si>
    <t>Indicatori di Efficacia Quantitativa</t>
  </si>
  <si>
    <t>Scostamento</t>
  </si>
  <si>
    <t>Indicatori Temporali</t>
  </si>
  <si>
    <t>Indici di Efficacia Qualitativa</t>
  </si>
  <si>
    <t>CRONOPROGRAMMA</t>
  </si>
  <si>
    <t>FASI E TEMPI</t>
  </si>
  <si>
    <t>Gennaio</t>
  </si>
  <si>
    <t>Febbraio</t>
  </si>
  <si>
    <t>Marzo</t>
  </si>
  <si>
    <t>Aprile</t>
  </si>
  <si>
    <t>Maggio</t>
  </si>
  <si>
    <t>Giugno</t>
  </si>
  <si>
    <t>Luglio</t>
  </si>
  <si>
    <t>Agosto</t>
  </si>
  <si>
    <t>Settembre</t>
  </si>
  <si>
    <t>Ottobre</t>
  </si>
  <si>
    <t>Novembre</t>
  </si>
  <si>
    <t>Dicembre</t>
  </si>
  <si>
    <t>PERSONALE COINVOLTO NELL'OBIETTIVO</t>
  </si>
  <si>
    <t>Cat.</t>
  </si>
  <si>
    <t>Cognome e Nome</t>
  </si>
  <si>
    <t>Costo orario</t>
  </si>
  <si>
    <t>n° ore dedicate</t>
  </si>
  <si>
    <t>% tempo dedicato</t>
  </si>
  <si>
    <t>Costo della risorsa</t>
  </si>
  <si>
    <t>COSTO DELLE RISORSE INTERNE</t>
  </si>
  <si>
    <t>RISORSE AGGIUNTIVE UTILIZZATE</t>
  </si>
  <si>
    <t>Tipologia</t>
  </si>
  <si>
    <t>Costo</t>
  </si>
  <si>
    <t>COSTO COMPLESSIVO DELL'OBIETTIVO</t>
  </si>
  <si>
    <t>DES</t>
  </si>
  <si>
    <t>TYP</t>
  </si>
  <si>
    <t>ATT</t>
  </si>
  <si>
    <t>VA</t>
  </si>
  <si>
    <t>ADD</t>
  </si>
  <si>
    <t>Approvazione in Giunta del PTPC relativo all'anno corrente</t>
  </si>
  <si>
    <t>Redazione report monitoraggio da parte dei Responsabili di Servizio</t>
  </si>
  <si>
    <t>Pubblicazione sul sito istituzionale dell'Ente dell'Attestazione del livello di Trasparenza rilasciata dall'OV</t>
  </si>
  <si>
    <t>Redazione relazione sulla stato di attuazione delle misure previste dal PTPC anno corrente da parte del RPC</t>
  </si>
  <si>
    <t>Attuazione delle misure previste dal PTPC anno corrente</t>
  </si>
  <si>
    <t>n. report Controllo successivo degli atti</t>
  </si>
  <si>
    <t>da Regolamento</t>
  </si>
  <si>
    <r>
      <t>n.</t>
    </r>
    <r>
      <rPr>
        <sz val="8"/>
        <color indexed="10"/>
        <rFont val="Tahoma"/>
        <family val="2"/>
      </rPr>
      <t xml:space="preserve"> </t>
    </r>
    <r>
      <rPr>
        <sz val="8"/>
        <rFont val="Tahoma"/>
        <family val="2"/>
      </rPr>
      <t>violazioni del Codice di Comportamento</t>
    </r>
  </si>
  <si>
    <t>x</t>
  </si>
  <si>
    <t>NUMERATORE</t>
  </si>
  <si>
    <t>DENOMINATORE</t>
  </si>
  <si>
    <t>TUTELA DELLA SALUTE</t>
  </si>
  <si>
    <t>Ulteriori spese in materia sanitaria</t>
  </si>
  <si>
    <t>Sostegno all'occupazione</t>
  </si>
  <si>
    <t>FONDI E ACCANTONAMENTI</t>
  </si>
  <si>
    <t>DEBITO PUBBLICO</t>
  </si>
  <si>
    <t>Quota interessi ammortamento mutui e prestiti obbligazionari</t>
  </si>
  <si>
    <t>Quota capitale ammortamento mutui e prestiti obbligazionari</t>
  </si>
  <si>
    <t>Fondo di riserva</t>
  </si>
  <si>
    <t>Fondo crediti di dubbia esigibilità</t>
  </si>
  <si>
    <t>Altri fondi</t>
  </si>
  <si>
    <t>1,2,3</t>
  </si>
  <si>
    <t>Fondo di riserva, FCDE, altri fondi</t>
  </si>
  <si>
    <t>Aree protette, parchi naturali, protezione naturalistica e forestazione</t>
  </si>
  <si>
    <t>Interventi per le famiglie</t>
  </si>
  <si>
    <r>
      <t>Soccorso civile</t>
    </r>
    <r>
      <rPr>
        <sz val="11"/>
        <color indexed="8"/>
        <rFont val="Calibri"/>
        <family val="2"/>
      </rPr>
      <t xml:space="preserve"> </t>
    </r>
  </si>
  <si>
    <t>Sistema di protezione civile</t>
  </si>
  <si>
    <t>Obiettivo gestionale n° 1</t>
  </si>
  <si>
    <t xml:space="preserve"> (DIA, SCIA, CILA, permessi di costruire, aut. paessaggistiche)</t>
  </si>
  <si>
    <t>Missione 1 : Servizi istituzionali, generali e di gestione</t>
  </si>
  <si>
    <t>Programma 2 : Segreteria Generale</t>
  </si>
  <si>
    <t>Il presente obiettivo gestionale, derivante dal Piano Triennale di Prevenzione della Corruzione (PTPC) approvato dall'Ente, individua e misura le attività di prevenzione idonee a ridurre la probabilità che si verifichi il rischio di corruzione nell'Ente, ed è parallelamene finalizzato alla rilevazione e al report dei dati necessari al soddisfacimento degli obblighi previsti dalla normativa in materia.
L'obiettivo è inserito nel Piano della Performance anche al fine di evidenziare il collegamento del documento di programmazione con il PTPC, così come richiamato da ANAC con la Determina n. 12 del 28/10/2015 e ribadito con la Delibera n. 831 del 3 Agosto 2016: la lotta alla corruzione rappresenta, infatti,  un obiettivo strategico dell’albero della Performance che l’Ente locale attua con piani di azione operativi. 
Gli adempimenti, i compiti e le responsabilità del Responsabile per la Prevenzione della Corruzione (RPC) e dei suoi collaboratori sono parte integrante del ciclo della performance.</t>
  </si>
  <si>
    <t>Approvazione in Giunta del PTPCT relativo all'anno corrente</t>
  </si>
  <si>
    <t>Redazione relazione sulla stato di attuazione delle misure previste dal PTPCT da parte del RPC</t>
  </si>
  <si>
    <t>Monitoraggio sull'attuazione delle misure previste dal PTPCT anno corrente</t>
  </si>
  <si>
    <t>n. segnalazioni di illeciti ai sensi del PTPCT (whistleblowing)</t>
  </si>
  <si>
    <t xml:space="preserve">SCOSTAMENTO </t>
  </si>
  <si>
    <t>€</t>
  </si>
  <si>
    <t>Spesa del nido/ n. iscritti nido</t>
  </si>
  <si>
    <t>n. ab. 2020</t>
  </si>
  <si>
    <t>SEGRETRIA GENERALE</t>
  </si>
  <si>
    <t>TUTTI</t>
  </si>
  <si>
    <t>Attuazione del Piano Triennale di Prevenzione della Corruzione e della Trasparenza</t>
  </si>
  <si>
    <t>Stanziato</t>
  </si>
  <si>
    <t>Cassa</t>
  </si>
  <si>
    <t>Fondo pluriennale vincolato</t>
  </si>
  <si>
    <t>5 - Entrate da riduzione di attività finanziarie</t>
  </si>
  <si>
    <t>7 - Anticipazioni da istituto tesoriere/cassiere</t>
  </si>
  <si>
    <t>1 - Spese correnti</t>
  </si>
  <si>
    <t>2 - Spese in conto capitale</t>
  </si>
  <si>
    <t>3 - Spese per incemento attività finanziarie</t>
  </si>
  <si>
    <t>5 - Chiusura anticipazioni ricevute da istituto tesoriere/cassiere</t>
  </si>
  <si>
    <t>Residui attivi previsti</t>
  </si>
  <si>
    <t>Entrate extratributarie</t>
  </si>
  <si>
    <t>Entrate da riduzione di attività finanziarie</t>
  </si>
  <si>
    <t>Accensioni prestiti</t>
  </si>
  <si>
    <t>Anticipazioni da istituto tesoriere/cassiere</t>
  </si>
  <si>
    <t>Entrate per conto terzi e partite di giro</t>
  </si>
  <si>
    <t>Totale residui inizialmente previsti</t>
  </si>
  <si>
    <t>Residui passivi previsti</t>
  </si>
  <si>
    <t>Spese in conto capitale</t>
  </si>
  <si>
    <t>Spese per incemento attività finanziarie</t>
  </si>
  <si>
    <t>Chiusura anticipazioni ricevute da istituto tesoriere/cassiere</t>
  </si>
  <si>
    <t>Uscite per conto terzi e partite di giro</t>
  </si>
  <si>
    <t>Fondo di cassa all'1/01/2019</t>
  </si>
  <si>
    <t>n. ab. 2019 (preventivo)</t>
  </si>
  <si>
    <t>n. ab. 2021</t>
  </si>
  <si>
    <t>ATTESO 2019</t>
  </si>
  <si>
    <t>RAGGIUNTO 2019</t>
  </si>
  <si>
    <t>% di  Misure di prevenzione della corruzione previste nel PTPCT e attuate</t>
  </si>
  <si>
    <t>% di dipendenti coinvolti in attività formative in materia di prevenzione della corruzione</t>
  </si>
  <si>
    <t>Tutti i dipendenti dell'Ente</t>
  </si>
  <si>
    <t>n. ab. 2019 (consuntivo)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</si>
</sst>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3" formatCode="_-* #,##0.00_-;\-* #,##0.00_-;_-* &quot;-&quot;??_-;_-@_-"/>
    <numFmt numFmtId="164" formatCode="&quot;€&quot;\ #,##0.00;\-&quot;€&quot;\ #,##0.00"/>
    <numFmt numFmtId="165" formatCode="_-&quot;€&quot;\ * #,##0.00_-;\-&quot;€&quot;\ * #,##0.00_-;_-&quot;€&quot;\ * &quot;-&quot;??_-;_-@_-"/>
    <numFmt numFmtId="166" formatCode="_-[$€-2]\ * #,##0.00_-;\-[$€-2]\ * #,##0.00_-;_-[$€-2]\ * &quot;-&quot;??_-"/>
    <numFmt numFmtId="167" formatCode="_(&quot;L.&quot;* #,##0.00_);_(&quot;L.&quot;* \(#,##0.00\);_(&quot;L.&quot;* &quot;-&quot;??_);_(@_)"/>
    <numFmt numFmtId="168" formatCode="&quot;€&quot;\ #,##0.00"/>
    <numFmt numFmtId="169" formatCode="#,##0.00_ ;\-#,##0.00\ "/>
    <numFmt numFmtId="170" formatCode="_-* #,##0_-;\-* #,##0_-;_-* &quot;-&quot;??_-;_-@_-"/>
  </numFmts>
  <fonts count="31" x14ac:knownFonts="1">
    <font>
      <sz val="11"/>
      <color theme="1"/>
      <name val="Calibri"/>
      <family val="2"/>
      <scheme val="minor"/>
    </font>
    <font>
      <sz val="11"/>
      <color indexed="8"/>
      <name val="Calibri"/>
      <family val="2"/>
    </font>
    <font>
      <sz val="11"/>
      <color indexed="8"/>
      <name val="Calibri"/>
      <family val="2"/>
    </font>
    <font>
      <sz val="10"/>
      <name val="Arial"/>
      <family val="2"/>
    </font>
    <font>
      <sz val="10"/>
      <name val="Arial"/>
      <family val="2"/>
    </font>
    <font>
      <sz val="10"/>
      <name val="Arial"/>
      <family val="2"/>
    </font>
    <font>
      <sz val="10"/>
      <name val="Tahoma"/>
      <family val="2"/>
    </font>
    <font>
      <b/>
      <sz val="10"/>
      <name val="Tahoma"/>
      <family val="2"/>
    </font>
    <font>
      <sz val="8"/>
      <name val="Tahoma"/>
      <family val="2"/>
    </font>
    <font>
      <sz val="9"/>
      <name val="Tahoma"/>
      <family val="2"/>
    </font>
    <font>
      <b/>
      <sz val="9"/>
      <name val="Tahoma"/>
      <family val="2"/>
    </font>
    <font>
      <sz val="8"/>
      <color indexed="10"/>
      <name val="Tahoma"/>
      <family val="2"/>
    </font>
    <font>
      <sz val="10"/>
      <color indexed="10"/>
      <name val="Tahoma"/>
      <family val="2"/>
    </font>
    <font>
      <b/>
      <sz val="8"/>
      <name val="Tahoma"/>
      <family val="2"/>
    </font>
    <font>
      <sz val="11"/>
      <name val="Tahoma"/>
      <family val="2"/>
    </font>
    <font>
      <b/>
      <sz val="11"/>
      <name val="Tahoma"/>
      <family val="2"/>
    </font>
    <font>
      <u/>
      <sz val="10"/>
      <name val="Tahoma"/>
      <family val="2"/>
    </font>
    <font>
      <sz val="9"/>
      <color indexed="10"/>
      <name val="Tahoma"/>
      <family val="2"/>
    </font>
    <font>
      <b/>
      <sz val="10"/>
      <name val="Arial"/>
      <family val="2"/>
    </font>
    <font>
      <sz val="14"/>
      <name val="Tahoma"/>
      <family val="2"/>
    </font>
    <font>
      <sz val="11"/>
      <color indexed="8"/>
      <name val="Calibri"/>
      <family val="2"/>
    </font>
    <font>
      <b/>
      <i/>
      <sz val="12"/>
      <color indexed="8"/>
      <name val="Calibri"/>
      <family val="2"/>
    </font>
    <font>
      <b/>
      <sz val="10"/>
      <color indexed="9"/>
      <name val="Tahoma"/>
      <family val="2"/>
    </font>
    <font>
      <b/>
      <i/>
      <sz val="8"/>
      <color indexed="8"/>
      <name val="Calibri"/>
      <family val="2"/>
    </font>
    <font>
      <sz val="8"/>
      <color indexed="8"/>
      <name val="Calibri"/>
      <family val="2"/>
    </font>
    <font>
      <sz val="8"/>
      <name val="Calibri"/>
      <family val="2"/>
    </font>
    <font>
      <sz val="11"/>
      <color indexed="9"/>
      <name val="Calibri"/>
      <family val="2"/>
    </font>
    <font>
      <sz val="9"/>
      <color indexed="81"/>
      <name val="Tahoma"/>
      <family val="2"/>
    </font>
    <font>
      <b/>
      <sz val="9"/>
      <color indexed="81"/>
      <name val="Tahoma"/>
      <family val="2"/>
    </font>
    <font>
      <sz val="11"/>
      <color theme="1"/>
      <name val="Calibri"/>
      <family val="2"/>
      <scheme val="minor"/>
    </font>
    <font>
      <b/>
      <sz val="11"/>
      <name val="Calibri"/>
      <family val="2"/>
      <scheme val="minor"/>
    </font>
  </fonts>
  <fills count="19">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22"/>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indexed="13"/>
        <bgColor indexed="64"/>
      </patternFill>
    </fill>
    <fill>
      <patternFill patternType="solid">
        <fgColor indexed="50"/>
        <bgColor indexed="64"/>
      </patternFill>
    </fill>
    <fill>
      <patternFill patternType="solid">
        <fgColor indexed="45"/>
        <bgColor indexed="64"/>
      </patternFill>
    </fill>
    <fill>
      <patternFill patternType="solid">
        <fgColor indexed="41"/>
        <bgColor indexed="64"/>
      </patternFill>
    </fill>
    <fill>
      <patternFill patternType="solid">
        <fgColor indexed="29"/>
        <bgColor indexed="64"/>
      </patternFill>
    </fill>
    <fill>
      <patternFill patternType="solid">
        <fgColor indexed="47"/>
        <bgColor indexed="64"/>
      </patternFill>
    </fill>
    <fill>
      <patternFill patternType="solid">
        <fgColor theme="0"/>
        <bgColor indexed="64"/>
      </patternFill>
    </fill>
    <fill>
      <patternFill patternType="solid">
        <fgColor theme="0" tint="-0.249977111117893"/>
        <bgColor indexed="64"/>
      </patternFill>
    </fill>
    <fill>
      <patternFill patternType="gray125">
        <bgColor indexed="50"/>
      </patternFill>
    </fill>
    <fill>
      <patternFill patternType="gray125">
        <bgColor indexed="53"/>
      </patternFill>
    </fill>
    <fill>
      <patternFill patternType="gray125">
        <bgColor indexed="13"/>
      </patternFill>
    </fill>
  </fills>
  <borders count="111">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top style="thin">
        <color indexed="64"/>
      </top>
      <bottom style="thin">
        <color indexed="64"/>
      </bottom>
      <diagonal/>
    </border>
    <border>
      <left/>
      <right/>
      <top/>
      <bottom style="hair">
        <color indexed="64"/>
      </bottom>
      <diagonal/>
    </border>
    <border>
      <left/>
      <right/>
      <top style="hair">
        <color indexed="64"/>
      </top>
      <bottom style="hair">
        <color indexed="64"/>
      </bottom>
      <diagonal/>
    </border>
    <border>
      <left/>
      <right/>
      <top style="hair">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otted">
        <color indexed="64"/>
      </left>
      <right style="dotted">
        <color indexed="64"/>
      </right>
      <top style="dotted">
        <color indexed="64"/>
      </top>
      <bottom style="dotted">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medium">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right style="hair">
        <color indexed="64"/>
      </right>
      <top/>
      <bottom style="hair">
        <color indexed="64"/>
      </bottom>
      <diagonal/>
    </border>
    <border>
      <left style="hair">
        <color indexed="64"/>
      </left>
      <right style="medium">
        <color indexed="64"/>
      </right>
      <top/>
      <bottom style="hair">
        <color indexed="64"/>
      </bottom>
      <diagonal/>
    </border>
    <border>
      <left/>
      <right style="hair">
        <color indexed="64"/>
      </right>
      <top/>
      <bottom/>
      <diagonal/>
    </border>
    <border>
      <left style="medium">
        <color indexed="64"/>
      </left>
      <right/>
      <top/>
      <bottom style="hair">
        <color indexed="64"/>
      </bottom>
      <diagonal/>
    </border>
    <border>
      <left style="medium">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hair">
        <color indexed="64"/>
      </right>
      <top/>
      <bottom style="hair">
        <color indexed="64"/>
      </bottom>
      <diagonal/>
    </border>
    <border>
      <left/>
      <right style="hair">
        <color indexed="64"/>
      </right>
      <top style="thin">
        <color indexed="64"/>
      </top>
      <bottom/>
      <diagonal/>
    </border>
    <border>
      <left/>
      <right style="hair">
        <color indexed="64"/>
      </right>
      <top style="hair">
        <color indexed="64"/>
      </top>
      <bottom style="medium">
        <color indexed="64"/>
      </bottom>
      <diagonal/>
    </border>
    <border>
      <left/>
      <right style="hair">
        <color indexed="64"/>
      </right>
      <top/>
      <bottom style="medium">
        <color indexed="64"/>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hair">
        <color indexed="64"/>
      </right>
      <top style="hair">
        <color indexed="64"/>
      </top>
      <bottom/>
      <diagonal/>
    </border>
    <border>
      <left style="medium">
        <color indexed="64"/>
      </left>
      <right style="hair">
        <color indexed="64"/>
      </right>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hair">
        <color indexed="64"/>
      </top>
      <bottom style="thin">
        <color indexed="64"/>
      </bottom>
      <diagonal/>
    </border>
    <border>
      <left/>
      <right style="medium">
        <color indexed="64"/>
      </right>
      <top style="hair">
        <color indexed="64"/>
      </top>
      <bottom style="thin">
        <color indexed="64"/>
      </bottom>
      <diagonal/>
    </border>
    <border>
      <left/>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right style="hair">
        <color indexed="64"/>
      </right>
      <top style="thin">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medium">
        <color indexed="64"/>
      </top>
      <bottom/>
      <diagonal/>
    </border>
    <border>
      <left style="thin">
        <color indexed="64"/>
      </left>
      <right style="thin">
        <color indexed="64"/>
      </right>
      <top style="thin">
        <color indexed="64"/>
      </top>
      <bottom/>
      <diagonal/>
    </border>
    <border>
      <left/>
      <right/>
      <top/>
      <bottom style="thin">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bottom style="medium">
        <color indexed="64"/>
      </bottom>
      <diagonal/>
    </border>
    <border>
      <left style="hair">
        <color indexed="64"/>
      </left>
      <right style="thin">
        <color indexed="64"/>
      </right>
      <top style="thin">
        <color indexed="64"/>
      </top>
      <bottom style="thin">
        <color indexed="64"/>
      </bottom>
      <diagonal/>
    </border>
  </borders>
  <cellStyleXfs count="13">
    <xf numFmtId="0" fontId="0" fillId="0" borderId="0"/>
    <xf numFmtId="166" fontId="3" fillId="0" borderId="0" applyFont="0" applyFill="0" applyBorder="0" applyAlignment="0" applyProtection="0"/>
    <xf numFmtId="43" fontId="20" fillId="0" borderId="0" applyFont="0" applyFill="0" applyBorder="0" applyAlignment="0" applyProtection="0"/>
    <xf numFmtId="41" fontId="3" fillId="0" borderId="0" applyFont="0" applyFill="0" applyBorder="0" applyAlignment="0" applyProtection="0"/>
    <xf numFmtId="0" fontId="2" fillId="0" borderId="0"/>
    <xf numFmtId="0" fontId="3" fillId="0" borderId="0"/>
    <xf numFmtId="0" fontId="3" fillId="0" borderId="0"/>
    <xf numFmtId="0" fontId="5" fillId="0" borderId="0"/>
    <xf numFmtId="0" fontId="6" fillId="0" borderId="0"/>
    <xf numFmtId="167" fontId="4" fillId="0" borderId="0" applyFont="0" applyFill="0" applyBorder="0" applyAlignment="0" applyProtection="0"/>
    <xf numFmtId="165" fontId="29" fillId="0" borderId="0" applyFont="0" applyFill="0" applyBorder="0" applyAlignment="0" applyProtection="0"/>
    <xf numFmtId="9" fontId="29" fillId="0" borderId="0" applyFont="0" applyFill="0" applyBorder="0" applyAlignment="0" applyProtection="0"/>
    <xf numFmtId="0" fontId="3" fillId="0" borderId="0"/>
  </cellStyleXfs>
  <cellXfs count="806">
    <xf numFmtId="0" fontId="0" fillId="0" borderId="0" xfId="0"/>
    <xf numFmtId="0" fontId="0" fillId="0" borderId="0" xfId="0" applyAlignment="1">
      <alignment wrapText="1"/>
    </xf>
    <xf numFmtId="0" fontId="5" fillId="0" borderId="0" xfId="7" applyAlignment="1">
      <alignment horizontal="center" vertical="center" wrapText="1"/>
    </xf>
    <xf numFmtId="0" fontId="5" fillId="0" borderId="0" xfId="7"/>
    <xf numFmtId="0" fontId="5" fillId="0" borderId="0" xfId="7" applyFill="1"/>
    <xf numFmtId="0" fontId="6" fillId="0" borderId="0" xfId="8" applyAlignment="1" applyProtection="1">
      <alignment horizontal="center" vertical="center"/>
      <protection locked="0"/>
    </xf>
    <xf numFmtId="0" fontId="6" fillId="0" borderId="0" xfId="8" applyAlignment="1" applyProtection="1">
      <alignment horizontal="center" vertical="center"/>
    </xf>
    <xf numFmtId="0" fontId="9" fillId="0" borderId="0" xfId="8" applyFont="1" applyAlignment="1" applyProtection="1">
      <alignment horizontal="center" vertical="center"/>
      <protection locked="0"/>
    </xf>
    <xf numFmtId="0" fontId="6" fillId="0" borderId="0" xfId="8" applyFont="1" applyAlignment="1" applyProtection="1">
      <alignment horizontal="center" vertical="center"/>
      <protection locked="0"/>
    </xf>
    <xf numFmtId="0" fontId="5" fillId="0" borderId="0" xfId="7" applyBorder="1" applyAlignment="1" applyProtection="1">
      <alignment vertical="top"/>
      <protection locked="0"/>
    </xf>
    <xf numFmtId="0" fontId="6" fillId="0" borderId="0" xfId="8" applyBorder="1" applyAlignment="1" applyProtection="1">
      <alignment horizontal="center" vertical="center"/>
      <protection locked="0"/>
    </xf>
    <xf numFmtId="0" fontId="6" fillId="2" borderId="13" xfId="8" applyFill="1" applyBorder="1" applyAlignment="1" applyProtection="1">
      <alignment horizontal="center" vertical="center" wrapText="1"/>
    </xf>
    <xf numFmtId="0" fontId="8" fillId="2" borderId="13" xfId="8" applyFont="1" applyFill="1" applyBorder="1" applyAlignment="1" applyProtection="1">
      <alignment horizontal="center" vertical="center" textRotation="90"/>
    </xf>
    <xf numFmtId="0" fontId="6" fillId="0" borderId="13" xfId="8" applyBorder="1" applyAlignment="1" applyProtection="1">
      <alignment horizontal="center" vertical="center"/>
      <protection locked="0"/>
    </xf>
    <xf numFmtId="0" fontId="6" fillId="0" borderId="13" xfId="8" applyFill="1" applyBorder="1" applyAlignment="1" applyProtection="1">
      <alignment horizontal="center" vertical="center"/>
      <protection locked="0"/>
    </xf>
    <xf numFmtId="0" fontId="6" fillId="0" borderId="13" xfId="8" applyFont="1" applyFill="1" applyBorder="1" applyAlignment="1" applyProtection="1">
      <alignment horizontal="center" vertical="center"/>
      <protection locked="0"/>
    </xf>
    <xf numFmtId="0" fontId="6" fillId="0" borderId="15" xfId="8" applyBorder="1" applyAlignment="1" applyProtection="1">
      <alignment horizontal="center" vertical="center"/>
      <protection locked="0"/>
    </xf>
    <xf numFmtId="0" fontId="6" fillId="0" borderId="15" xfId="8" applyFill="1" applyBorder="1" applyAlignment="1" applyProtection="1">
      <alignment horizontal="center" vertical="center"/>
      <protection locked="0"/>
    </xf>
    <xf numFmtId="0" fontId="6" fillId="0" borderId="15" xfId="8" applyFont="1" applyFill="1" applyBorder="1" applyAlignment="1" applyProtection="1">
      <alignment horizontal="center" vertical="center"/>
      <protection locked="0"/>
    </xf>
    <xf numFmtId="0" fontId="6" fillId="0" borderId="15" xfId="8" applyFont="1" applyBorder="1" applyAlignment="1" applyProtection="1">
      <alignment horizontal="center" vertical="center"/>
      <protection locked="0"/>
    </xf>
    <xf numFmtId="0" fontId="7" fillId="0" borderId="0" xfId="8" applyFont="1" applyAlignment="1" applyProtection="1">
      <alignment horizontal="left" vertical="center"/>
      <protection locked="0"/>
    </xf>
    <xf numFmtId="0" fontId="5" fillId="0" borderId="0" xfId="7" applyAlignment="1" applyProtection="1">
      <alignment horizontal="center" vertical="center"/>
      <protection locked="0"/>
    </xf>
    <xf numFmtId="0" fontId="5" fillId="2" borderId="13" xfId="7" applyFill="1" applyBorder="1" applyAlignment="1" applyProtection="1">
      <alignment horizontal="center" vertical="center" wrapText="1"/>
    </xf>
    <xf numFmtId="0" fontId="5" fillId="0" borderId="13" xfId="7" applyBorder="1" applyAlignment="1" applyProtection="1">
      <alignment horizontal="center" vertical="center"/>
      <protection locked="0"/>
    </xf>
    <xf numFmtId="0" fontId="7" fillId="4" borderId="23" xfId="7" applyFont="1" applyFill="1" applyBorder="1" applyAlignment="1" applyProtection="1">
      <alignment horizontal="center" vertical="center"/>
    </xf>
    <xf numFmtId="0" fontId="6" fillId="0" borderId="0" xfId="8" applyAlignment="1" applyProtection="1">
      <alignment vertical="center"/>
      <protection locked="0"/>
    </xf>
    <xf numFmtId="0" fontId="6" fillId="0" borderId="0" xfId="8" applyFont="1" applyAlignment="1" applyProtection="1">
      <alignment horizontal="left" vertical="center"/>
      <protection locked="0"/>
    </xf>
    <xf numFmtId="16" fontId="22" fillId="6" borderId="13" xfId="8" applyNumberFormat="1" applyFont="1" applyFill="1" applyBorder="1" applyAlignment="1" applyProtection="1">
      <alignment horizontal="center" vertical="center"/>
      <protection locked="0"/>
    </xf>
    <xf numFmtId="0" fontId="0" fillId="0" borderId="0" xfId="0" applyAlignment="1">
      <alignment horizontal="center" vertical="center"/>
    </xf>
    <xf numFmtId="0" fontId="0" fillId="0" borderId="13" xfId="0" applyBorder="1" applyAlignment="1">
      <alignment wrapText="1"/>
    </xf>
    <xf numFmtId="0" fontId="0" fillId="0" borderId="0" xfId="0" applyBorder="1"/>
    <xf numFmtId="0" fontId="0" fillId="0" borderId="0" xfId="0" applyBorder="1" applyAlignment="1">
      <alignment horizontal="center" vertical="center"/>
    </xf>
    <xf numFmtId="0" fontId="0" fillId="0" borderId="0" xfId="0" applyBorder="1" applyAlignment="1">
      <alignment wrapText="1"/>
    </xf>
    <xf numFmtId="0" fontId="0" fillId="0" borderId="15" xfId="0" applyBorder="1" applyAlignment="1">
      <alignment wrapText="1"/>
    </xf>
    <xf numFmtId="0" fontId="0" fillId="0" borderId="24" xfId="0" applyBorder="1"/>
    <xf numFmtId="0" fontId="0" fillId="0" borderId="25" xfId="0" applyBorder="1" applyAlignment="1">
      <alignment horizontal="center" vertical="center"/>
    </xf>
    <xf numFmtId="0" fontId="0" fillId="0" borderId="25" xfId="0" applyBorder="1" applyAlignment="1">
      <alignment wrapText="1"/>
    </xf>
    <xf numFmtId="0" fontId="0" fillId="7" borderId="11" xfId="0" applyFill="1" applyBorder="1"/>
    <xf numFmtId="0" fontId="0" fillId="7" borderId="15" xfId="0" applyFill="1" applyBorder="1"/>
    <xf numFmtId="0" fontId="0" fillId="8" borderId="11" xfId="0" applyFill="1" applyBorder="1"/>
    <xf numFmtId="0" fontId="0" fillId="8" borderId="15" xfId="0" applyFill="1" applyBorder="1"/>
    <xf numFmtId="0" fontId="0" fillId="7" borderId="25" xfId="0" applyFill="1" applyBorder="1"/>
    <xf numFmtId="0" fontId="0" fillId="8" borderId="25" xfId="0" applyFill="1" applyBorder="1"/>
    <xf numFmtId="0" fontId="0" fillId="0" borderId="0" xfId="0" applyAlignment="1">
      <alignment horizontal="right"/>
    </xf>
    <xf numFmtId="0" fontId="23" fillId="7" borderId="26" xfId="0" applyFont="1" applyFill="1" applyBorder="1" applyAlignment="1">
      <alignment horizontal="center" vertical="center"/>
    </xf>
    <xf numFmtId="0" fontId="23" fillId="7" borderId="27" xfId="0" applyFont="1" applyFill="1" applyBorder="1" applyAlignment="1">
      <alignment horizontal="center" vertical="center"/>
    </xf>
    <xf numFmtId="0" fontId="23" fillId="9" borderId="27" xfId="0" applyFont="1" applyFill="1" applyBorder="1" applyAlignment="1">
      <alignment horizontal="center" vertical="center"/>
    </xf>
    <xf numFmtId="0" fontId="24" fillId="0" borderId="0" xfId="0" applyFont="1"/>
    <xf numFmtId="0" fontId="23" fillId="8" borderId="26" xfId="0" applyFont="1" applyFill="1" applyBorder="1" applyAlignment="1">
      <alignment horizontal="center" vertical="center"/>
    </xf>
    <xf numFmtId="0" fontId="23" fillId="8" borderId="27" xfId="0" applyFont="1" applyFill="1" applyBorder="1" applyAlignment="1">
      <alignment horizontal="center" vertical="center"/>
    </xf>
    <xf numFmtId="0" fontId="23" fillId="0" borderId="27" xfId="0" applyFont="1" applyBorder="1" applyAlignment="1">
      <alignment horizontal="center" vertical="center"/>
    </xf>
    <xf numFmtId="2" fontId="0" fillId="0" borderId="0" xfId="0" applyNumberFormat="1" applyBorder="1"/>
    <xf numFmtId="0" fontId="0" fillId="6" borderId="0" xfId="0" applyFont="1" applyFill="1"/>
    <xf numFmtId="2" fontId="0" fillId="0" borderId="0" xfId="0" applyNumberFormat="1"/>
    <xf numFmtId="0" fontId="0" fillId="0" borderId="33" xfId="0" applyBorder="1" applyAlignment="1">
      <alignment wrapText="1"/>
    </xf>
    <xf numFmtId="0" fontId="0" fillId="0" borderId="11" xfId="0" applyBorder="1" applyAlignment="1">
      <alignment wrapText="1"/>
    </xf>
    <xf numFmtId="43" fontId="24" fillId="0" borderId="0" xfId="2" applyFont="1"/>
    <xf numFmtId="43" fontId="24" fillId="0" borderId="0" xfId="0" applyNumberFormat="1" applyFont="1"/>
    <xf numFmtId="43" fontId="0" fillId="0" borderId="0" xfId="0" applyNumberFormat="1"/>
    <xf numFmtId="0" fontId="0" fillId="9" borderId="11" xfId="0" applyFont="1" applyFill="1" applyBorder="1"/>
    <xf numFmtId="0" fontId="0" fillId="9" borderId="15" xfId="0" applyFont="1" applyFill="1" applyBorder="1"/>
    <xf numFmtId="0" fontId="0" fillId="0" borderId="0" xfId="0" applyFont="1" applyBorder="1"/>
    <xf numFmtId="2" fontId="0" fillId="0" borderId="0" xfId="0" applyNumberFormat="1" applyFont="1" applyBorder="1"/>
    <xf numFmtId="0" fontId="0" fillId="9" borderId="25" xfId="0" applyFont="1" applyFill="1" applyBorder="1"/>
    <xf numFmtId="2" fontId="0" fillId="9" borderId="25" xfId="0" applyNumberFormat="1" applyFont="1" applyFill="1" applyBorder="1"/>
    <xf numFmtId="0" fontId="0" fillId="0" borderId="0" xfId="0" applyFont="1"/>
    <xf numFmtId="0" fontId="23" fillId="9" borderId="27" xfId="0" applyFont="1" applyFill="1" applyBorder="1" applyAlignment="1">
      <alignment horizontal="center" vertical="center" wrapText="1"/>
    </xf>
    <xf numFmtId="0" fontId="23" fillId="9" borderId="38" xfId="0" applyFont="1" applyFill="1" applyBorder="1" applyAlignment="1">
      <alignment horizontal="center" vertical="center" wrapText="1"/>
    </xf>
    <xf numFmtId="0" fontId="23" fillId="7" borderId="39" xfId="0" applyFont="1" applyFill="1" applyBorder="1" applyAlignment="1">
      <alignment horizontal="center" vertical="center" wrapText="1"/>
    </xf>
    <xf numFmtId="0" fontId="23" fillId="8" borderId="38" xfId="0" applyFont="1" applyFill="1" applyBorder="1" applyAlignment="1">
      <alignment horizontal="center" vertical="center" wrapText="1"/>
    </xf>
    <xf numFmtId="0" fontId="24" fillId="0" borderId="0" xfId="0" applyFont="1" applyAlignment="1">
      <alignment horizontal="center" vertical="center"/>
    </xf>
    <xf numFmtId="0" fontId="0" fillId="0" borderId="25" xfId="0" applyBorder="1" applyAlignment="1">
      <alignment horizontal="center" wrapText="1"/>
    </xf>
    <xf numFmtId="0" fontId="0" fillId="0" borderId="24" xfId="0" applyBorder="1" applyAlignment="1">
      <alignment horizontal="center" vertical="center"/>
    </xf>
    <xf numFmtId="0" fontId="0" fillId="0" borderId="25" xfId="0" applyBorder="1" applyAlignment="1">
      <alignment horizontal="center" vertical="center" wrapText="1"/>
    </xf>
    <xf numFmtId="0" fontId="0" fillId="0" borderId="24" xfId="0" applyBorder="1" applyAlignment="1">
      <alignment vertical="center"/>
    </xf>
    <xf numFmtId="0" fontId="26" fillId="0" borderId="0" xfId="0" applyFont="1" applyFill="1" applyBorder="1"/>
    <xf numFmtId="0" fontId="12" fillId="0" borderId="13" xfId="8" applyFont="1" applyBorder="1" applyAlignment="1" applyProtection="1">
      <alignment horizontal="center" vertical="center"/>
      <protection locked="0"/>
    </xf>
    <xf numFmtId="165" fontId="0" fillId="9" borderId="11" xfId="10" applyFont="1" applyFill="1" applyBorder="1"/>
    <xf numFmtId="0" fontId="0" fillId="0" borderId="13" xfId="0" applyFill="1" applyBorder="1" applyAlignment="1">
      <alignment horizontal="center" vertical="center"/>
    </xf>
    <xf numFmtId="0" fontId="0" fillId="0" borderId="13" xfId="0" applyFill="1" applyBorder="1" applyAlignment="1">
      <alignment horizontal="left" vertical="center" wrapText="1"/>
    </xf>
    <xf numFmtId="165" fontId="0" fillId="9" borderId="15" xfId="10" applyFont="1" applyFill="1" applyBorder="1"/>
    <xf numFmtId="0" fontId="0" fillId="0" borderId="15" xfId="0" applyBorder="1" applyAlignment="1">
      <alignment vertical="center"/>
    </xf>
    <xf numFmtId="0" fontId="0" fillId="0" borderId="33" xfId="0" applyBorder="1" applyAlignment="1">
      <alignment horizontal="center" vertical="center"/>
    </xf>
    <xf numFmtId="0" fontId="0" fillId="0" borderId="33" xfId="0" applyBorder="1" applyAlignment="1">
      <alignment horizontal="left" vertical="center" wrapText="1"/>
    </xf>
    <xf numFmtId="0" fontId="0" fillId="0" borderId="0" xfId="0" applyFont="1" applyFill="1" applyBorder="1"/>
    <xf numFmtId="2" fontId="0" fillId="0" borderId="0" xfId="0" applyNumberFormat="1" applyFont="1" applyFill="1" applyBorder="1"/>
    <xf numFmtId="0" fontId="0" fillId="0" borderId="0" xfId="0" applyFill="1" applyBorder="1"/>
    <xf numFmtId="2" fontId="0" fillId="0" borderId="0" xfId="0" applyNumberFormat="1" applyFill="1" applyBorder="1"/>
    <xf numFmtId="168" fontId="0" fillId="9" borderId="11" xfId="0" applyNumberFormat="1" applyFont="1" applyFill="1" applyBorder="1" applyAlignment="1">
      <alignment horizontal="center"/>
    </xf>
    <xf numFmtId="0" fontId="0" fillId="0" borderId="0" xfId="0" applyAlignment="1">
      <alignment horizontal="right" wrapText="1"/>
    </xf>
    <xf numFmtId="168" fontId="0" fillId="9" borderId="25" xfId="0" applyNumberFormat="1" applyFont="1" applyFill="1" applyBorder="1"/>
    <xf numFmtId="4" fontId="0" fillId="0" borderId="0" xfId="0" applyNumberFormat="1" applyFont="1"/>
    <xf numFmtId="4" fontId="0" fillId="9" borderId="25" xfId="0" applyNumberFormat="1" applyFont="1" applyFill="1" applyBorder="1"/>
    <xf numFmtId="4" fontId="0" fillId="0" borderId="0" xfId="0" applyNumberFormat="1" applyFont="1" applyBorder="1"/>
    <xf numFmtId="2" fontId="0" fillId="0" borderId="0" xfId="0" applyNumberFormat="1" applyFont="1"/>
    <xf numFmtId="168" fontId="0" fillId="7" borderId="15" xfId="0" applyNumberFormat="1" applyFill="1" applyBorder="1"/>
    <xf numFmtId="168" fontId="0" fillId="7" borderId="25" xfId="0" applyNumberFormat="1" applyFill="1" applyBorder="1"/>
    <xf numFmtId="168" fontId="0" fillId="7" borderId="11" xfId="0" applyNumberFormat="1" applyFill="1" applyBorder="1"/>
    <xf numFmtId="4" fontId="0" fillId="0" borderId="0" xfId="0" applyNumberFormat="1"/>
    <xf numFmtId="168" fontId="0" fillId="0" borderId="0" xfId="0" applyNumberFormat="1"/>
    <xf numFmtId="168" fontId="0" fillId="0" borderId="0" xfId="0" applyNumberFormat="1" applyBorder="1"/>
    <xf numFmtId="168" fontId="0" fillId="8" borderId="31" xfId="0" applyNumberFormat="1" applyFill="1" applyBorder="1"/>
    <xf numFmtId="168" fontId="0" fillId="8" borderId="12" xfId="0" applyNumberFormat="1" applyFill="1" applyBorder="1"/>
    <xf numFmtId="168" fontId="0" fillId="8" borderId="16" xfId="0" applyNumberFormat="1" applyFill="1" applyBorder="1"/>
    <xf numFmtId="168" fontId="0" fillId="9" borderId="25" xfId="0" applyNumberFormat="1" applyFont="1" applyFill="1" applyBorder="1" applyAlignment="1">
      <alignment horizontal="center"/>
    </xf>
    <xf numFmtId="168" fontId="0" fillId="9" borderId="15" xfId="0" applyNumberFormat="1" applyFont="1" applyFill="1" applyBorder="1" applyAlignment="1">
      <alignment horizontal="center"/>
    </xf>
    <xf numFmtId="0" fontId="0" fillId="0" borderId="13" xfId="0" applyBorder="1" applyAlignment="1">
      <alignment vertical="center" wrapText="1"/>
    </xf>
    <xf numFmtId="0" fontId="0" fillId="0" borderId="11" xfId="0" applyBorder="1" applyAlignment="1">
      <alignment horizontal="left" vertical="center"/>
    </xf>
    <xf numFmtId="0" fontId="0" fillId="0" borderId="13" xfId="0" applyBorder="1" applyAlignment="1">
      <alignment horizontal="left" vertical="center"/>
    </xf>
    <xf numFmtId="0" fontId="0" fillId="0" borderId="11" xfId="0" applyBorder="1" applyAlignment="1">
      <alignment vertical="center" wrapText="1"/>
    </xf>
    <xf numFmtId="0" fontId="0" fillId="0" borderId="13" xfId="0" applyBorder="1" applyAlignment="1">
      <alignment horizontal="center" vertical="center"/>
    </xf>
    <xf numFmtId="0" fontId="0" fillId="0" borderId="11" xfId="0" applyBorder="1" applyAlignment="1">
      <alignment horizontal="center" vertical="center"/>
    </xf>
    <xf numFmtId="0" fontId="0" fillId="0" borderId="15" xfId="0" applyBorder="1" applyAlignment="1">
      <alignment horizontal="center" vertical="center"/>
    </xf>
    <xf numFmtId="0" fontId="0" fillId="0" borderId="36" xfId="0" applyBorder="1" applyAlignment="1">
      <alignment horizontal="center" vertical="center"/>
    </xf>
    <xf numFmtId="0" fontId="0" fillId="0" borderId="15" xfId="0" applyBorder="1" applyAlignment="1">
      <alignment vertical="center" wrapText="1"/>
    </xf>
    <xf numFmtId="0" fontId="0" fillId="0" borderId="15" xfId="0" applyBorder="1" applyAlignment="1">
      <alignment horizontal="left" vertical="center" wrapText="1"/>
    </xf>
    <xf numFmtId="0" fontId="0" fillId="0" borderId="13" xfId="0" applyBorder="1" applyAlignment="1">
      <alignment vertical="center"/>
    </xf>
    <xf numFmtId="0" fontId="21" fillId="0" borderId="0" xfId="0" applyFont="1" applyAlignment="1">
      <alignment horizontal="center" vertical="center"/>
    </xf>
    <xf numFmtId="0" fontId="18" fillId="0" borderId="22" xfId="12" applyFont="1" applyFill="1" applyBorder="1" applyAlignment="1">
      <alignment horizontal="center" vertical="center" wrapText="1"/>
    </xf>
    <xf numFmtId="0" fontId="0" fillId="0" borderId="0" xfId="0" applyAlignment="1">
      <alignment vertical="center"/>
    </xf>
    <xf numFmtId="0" fontId="3" fillId="0" borderId="22" xfId="12" applyFont="1" applyFill="1" applyBorder="1" applyAlignment="1">
      <alignment vertical="center" wrapText="1"/>
    </xf>
    <xf numFmtId="0" fontId="3" fillId="0" borderId="22" xfId="12" applyFont="1" applyFill="1" applyBorder="1" applyAlignment="1">
      <alignment wrapText="1"/>
    </xf>
    <xf numFmtId="0" fontId="0" fillId="0" borderId="0" xfId="0" applyAlignment="1">
      <alignment vertical="center" wrapText="1"/>
    </xf>
    <xf numFmtId="0" fontId="6" fillId="0" borderId="17" xfId="12" applyFont="1" applyBorder="1"/>
    <xf numFmtId="0" fontId="6" fillId="0" borderId="0" xfId="12" applyFont="1" applyBorder="1"/>
    <xf numFmtId="0" fontId="7" fillId="0" borderId="20" xfId="12" applyFont="1" applyBorder="1" applyAlignment="1">
      <alignment horizontal="center" vertical="center"/>
    </xf>
    <xf numFmtId="0" fontId="7" fillId="0" borderId="21" xfId="12" applyFont="1" applyBorder="1" applyAlignment="1">
      <alignment horizontal="center" vertical="center"/>
    </xf>
    <xf numFmtId="0" fontId="6" fillId="0" borderId="18" xfId="12" applyFont="1" applyBorder="1"/>
    <xf numFmtId="0" fontId="6" fillId="0" borderId="0" xfId="12" applyFont="1"/>
    <xf numFmtId="0" fontId="6" fillId="0" borderId="0" xfId="12" applyFont="1" applyFill="1" applyBorder="1" applyAlignment="1"/>
    <xf numFmtId="10" fontId="6" fillId="0" borderId="0" xfId="12" applyNumberFormat="1" applyFont="1"/>
    <xf numFmtId="0" fontId="6" fillId="0" borderId="0" xfId="12" applyFont="1" applyFill="1"/>
    <xf numFmtId="0" fontId="7" fillId="0" borderId="0" xfId="12" applyFont="1"/>
    <xf numFmtId="9" fontId="6" fillId="0" borderId="0" xfId="12" applyNumberFormat="1" applyFont="1"/>
    <xf numFmtId="3" fontId="6" fillId="0" borderId="0" xfId="12" applyNumberFormat="1" applyFont="1"/>
    <xf numFmtId="0" fontId="7" fillId="0" borderId="1" xfId="12" applyFont="1" applyBorder="1" applyAlignment="1">
      <alignment horizontal="center" vertical="center"/>
    </xf>
    <xf numFmtId="0" fontId="7" fillId="0" borderId="2" xfId="12" applyFont="1" applyBorder="1" applyAlignment="1">
      <alignment horizontal="center" vertical="center"/>
    </xf>
    <xf numFmtId="0" fontId="11" fillId="0" borderId="0" xfId="12" applyFont="1"/>
    <xf numFmtId="0" fontId="8" fillId="0" borderId="0" xfId="12" applyFont="1"/>
    <xf numFmtId="0" fontId="12" fillId="0" borderId="0" xfId="12" applyFont="1"/>
    <xf numFmtId="0" fontId="6" fillId="0" borderId="58" xfId="12" applyFont="1" applyFill="1" applyBorder="1" applyAlignment="1"/>
    <xf numFmtId="0" fontId="6" fillId="0" borderId="7" xfId="12" applyFont="1" applyFill="1" applyBorder="1" applyAlignment="1"/>
    <xf numFmtId="0" fontId="7" fillId="2" borderId="5" xfId="12" applyFont="1" applyFill="1" applyBorder="1" applyAlignment="1" applyProtection="1">
      <alignment vertical="center" wrapText="1"/>
      <protection locked="0"/>
    </xf>
    <xf numFmtId="0" fontId="7" fillId="2" borderId="1" xfId="12" applyFont="1" applyFill="1" applyBorder="1" applyAlignment="1" applyProtection="1">
      <alignment vertical="center" wrapText="1"/>
      <protection locked="0"/>
    </xf>
    <xf numFmtId="0" fontId="6" fillId="0" borderId="6" xfId="12" applyFont="1" applyFill="1" applyBorder="1" applyAlignment="1"/>
    <xf numFmtId="0" fontId="6" fillId="0" borderId="69" xfId="12" applyFont="1" applyFill="1" applyBorder="1" applyAlignment="1"/>
    <xf numFmtId="0" fontId="6" fillId="0" borderId="0" xfId="12" applyFont="1" applyAlignment="1">
      <alignment horizontal="left"/>
    </xf>
    <xf numFmtId="0" fontId="7" fillId="0" borderId="11" xfId="12" applyFont="1" applyBorder="1" applyAlignment="1">
      <alignment horizontal="center" vertical="center"/>
    </xf>
    <xf numFmtId="0" fontId="7" fillId="0" borderId="12" xfId="12" applyFont="1" applyBorder="1" applyAlignment="1">
      <alignment horizontal="center" vertical="center"/>
    </xf>
    <xf numFmtId="0" fontId="13" fillId="2" borderId="13" xfId="12" applyFont="1" applyFill="1" applyBorder="1" applyAlignment="1" applyProtection="1">
      <alignment horizontal="center" vertical="center"/>
      <protection hidden="1"/>
    </xf>
    <xf numFmtId="168" fontId="8" fillId="0" borderId="13" xfId="12" applyNumberFormat="1" applyFont="1" applyFill="1" applyBorder="1" applyAlignment="1" applyProtection="1">
      <alignment vertical="center"/>
      <protection locked="0"/>
    </xf>
    <xf numFmtId="168" fontId="8" fillId="4" borderId="13" xfId="12" applyNumberFormat="1" applyFont="1" applyFill="1" applyBorder="1" applyProtection="1">
      <protection hidden="1"/>
    </xf>
    <xf numFmtId="168" fontId="8" fillId="5" borderId="13" xfId="12" applyNumberFormat="1" applyFont="1" applyFill="1" applyBorder="1" applyAlignment="1" applyProtection="1">
      <alignment vertical="center"/>
      <protection locked="0"/>
    </xf>
    <xf numFmtId="168" fontId="8" fillId="5" borderId="2" xfId="12" applyNumberFormat="1" applyFont="1" applyFill="1" applyBorder="1" applyAlignment="1" applyProtection="1">
      <alignment vertical="center"/>
      <protection locked="0"/>
    </xf>
    <xf numFmtId="168" fontId="8" fillId="14" borderId="2" xfId="12" applyNumberFormat="1" applyFont="1" applyFill="1" applyBorder="1" applyAlignment="1" applyProtection="1">
      <alignment vertical="center"/>
      <protection locked="0"/>
    </xf>
    <xf numFmtId="168" fontId="8" fillId="4" borderId="14" xfId="12" applyNumberFormat="1" applyFont="1" applyFill="1" applyBorder="1" applyProtection="1">
      <protection hidden="1"/>
    </xf>
    <xf numFmtId="168" fontId="8" fillId="15" borderId="13" xfId="12" applyNumberFormat="1" applyFont="1" applyFill="1" applyBorder="1" applyAlignment="1" applyProtection="1">
      <alignment vertical="center"/>
      <protection locked="0"/>
    </xf>
    <xf numFmtId="168" fontId="8" fillId="15" borderId="14" xfId="12" applyNumberFormat="1" applyFont="1" applyFill="1" applyBorder="1" applyAlignment="1" applyProtection="1">
      <alignment vertical="center"/>
      <protection locked="0"/>
    </xf>
    <xf numFmtId="4" fontId="6" fillId="0" borderId="0" xfId="12" applyNumberFormat="1" applyFont="1"/>
    <xf numFmtId="168" fontId="13" fillId="2" borderId="15" xfId="12" applyNumberFormat="1" applyFont="1" applyFill="1" applyBorder="1" applyAlignment="1" applyProtection="1">
      <alignment vertical="center"/>
    </xf>
    <xf numFmtId="168" fontId="13" fillId="2" borderId="30" xfId="12" applyNumberFormat="1" applyFont="1" applyFill="1" applyBorder="1" applyAlignment="1" applyProtection="1">
      <alignment vertical="center"/>
    </xf>
    <xf numFmtId="168" fontId="13" fillId="15" borderId="15" xfId="12" applyNumberFormat="1" applyFont="1" applyFill="1" applyBorder="1" applyAlignment="1" applyProtection="1">
      <alignment vertical="center"/>
    </xf>
    <xf numFmtId="168" fontId="13" fillId="15" borderId="16" xfId="12" applyNumberFormat="1" applyFont="1" applyFill="1" applyBorder="1" applyAlignment="1" applyProtection="1">
      <alignment vertical="center"/>
    </xf>
    <xf numFmtId="0" fontId="7" fillId="0" borderId="17" xfId="12" applyFont="1" applyBorder="1" applyAlignment="1">
      <alignment horizontal="center" vertical="center" wrapText="1"/>
    </xf>
    <xf numFmtId="0" fontId="7" fillId="0" borderId="0" xfId="12" applyFont="1" applyBorder="1" applyAlignment="1">
      <alignment horizontal="center" vertical="center" wrapText="1"/>
    </xf>
    <xf numFmtId="0" fontId="7" fillId="0" borderId="18" xfId="12" applyFont="1" applyBorder="1" applyAlignment="1">
      <alignment horizontal="center" vertical="center" wrapText="1"/>
    </xf>
    <xf numFmtId="0" fontId="3" fillId="0" borderId="0" xfId="12" applyFill="1" applyBorder="1" applyAlignment="1" applyProtection="1">
      <protection hidden="1"/>
    </xf>
    <xf numFmtId="168" fontId="8" fillId="0" borderId="2" xfId="12" applyNumberFormat="1" applyFont="1" applyFill="1" applyBorder="1" applyAlignment="1" applyProtection="1">
      <alignment vertical="center"/>
      <protection locked="0"/>
    </xf>
    <xf numFmtId="0" fontId="9" fillId="0" borderId="19" xfId="12" applyFont="1" applyFill="1" applyBorder="1" applyAlignment="1" applyProtection="1">
      <alignment horizontal="center" vertical="center"/>
      <protection hidden="1"/>
    </xf>
    <xf numFmtId="0" fontId="0" fillId="0" borderId="11" xfId="0" applyBorder="1" applyAlignment="1">
      <alignment vertical="center"/>
    </xf>
    <xf numFmtId="43" fontId="1" fillId="9" borderId="11" xfId="2" applyFont="1" applyFill="1" applyBorder="1" applyAlignment="1">
      <alignment vertical="center"/>
    </xf>
    <xf numFmtId="0" fontId="0" fillId="9" borderId="11" xfId="0" applyFont="1" applyFill="1" applyBorder="1" applyAlignment="1">
      <alignment vertical="center"/>
    </xf>
    <xf numFmtId="43" fontId="0" fillId="9" borderId="11" xfId="2" applyFont="1" applyFill="1" applyBorder="1" applyAlignment="1">
      <alignment vertical="center"/>
    </xf>
    <xf numFmtId="165" fontId="0" fillId="9" borderId="11" xfId="10" applyFont="1" applyFill="1" applyBorder="1" applyAlignment="1">
      <alignment vertical="center"/>
    </xf>
    <xf numFmtId="168" fontId="0" fillId="9" borderId="11" xfId="0" applyNumberFormat="1" applyFont="1" applyFill="1" applyBorder="1" applyAlignment="1">
      <alignment vertical="center"/>
    </xf>
    <xf numFmtId="168" fontId="0" fillId="9" borderId="11" xfId="0" applyNumberFormat="1" applyFont="1" applyFill="1" applyBorder="1" applyAlignment="1">
      <alignment horizontal="center" vertical="center"/>
    </xf>
    <xf numFmtId="4" fontId="1" fillId="7" borderId="11" xfId="10" applyNumberFormat="1" applyFont="1" applyFill="1" applyBorder="1" applyAlignment="1">
      <alignment vertical="center"/>
    </xf>
    <xf numFmtId="0" fontId="0" fillId="7" borderId="11" xfId="0" applyFill="1" applyBorder="1" applyAlignment="1">
      <alignment vertical="center"/>
    </xf>
    <xf numFmtId="43" fontId="0" fillId="7" borderId="11" xfId="2" applyFont="1" applyFill="1" applyBorder="1" applyAlignment="1">
      <alignment vertical="center"/>
    </xf>
    <xf numFmtId="43" fontId="1" fillId="8" borderId="11" xfId="2" applyFont="1" applyFill="1" applyBorder="1" applyAlignment="1">
      <alignment vertical="center"/>
    </xf>
    <xf numFmtId="0" fontId="0" fillId="8" borderId="11" xfId="0" applyFill="1" applyBorder="1" applyAlignment="1">
      <alignment vertical="center"/>
    </xf>
    <xf numFmtId="43" fontId="0" fillId="8" borderId="12" xfId="2" applyFont="1" applyFill="1" applyBorder="1" applyAlignment="1">
      <alignment vertical="center"/>
    </xf>
    <xf numFmtId="43" fontId="1" fillId="9" borderId="13" xfId="2" applyFont="1" applyFill="1" applyBorder="1" applyAlignment="1">
      <alignment vertical="center"/>
    </xf>
    <xf numFmtId="0" fontId="0" fillId="9" borderId="13" xfId="0" applyFont="1" applyFill="1" applyBorder="1" applyAlignment="1">
      <alignment vertical="center"/>
    </xf>
    <xf numFmtId="43" fontId="0" fillId="9" borderId="13" xfId="2" applyFont="1" applyFill="1" applyBorder="1" applyAlignment="1">
      <alignment vertical="center"/>
    </xf>
    <xf numFmtId="165" fontId="0" fillId="9" borderId="13" xfId="10" applyFont="1" applyFill="1" applyBorder="1" applyAlignment="1">
      <alignment vertical="center"/>
    </xf>
    <xf numFmtId="168" fontId="0" fillId="9" borderId="13" xfId="0" applyNumberFormat="1" applyFont="1" applyFill="1" applyBorder="1" applyAlignment="1">
      <alignment vertical="center"/>
    </xf>
    <xf numFmtId="168" fontId="0" fillId="9" borderId="13" xfId="0" applyNumberFormat="1" applyFont="1" applyFill="1" applyBorder="1" applyAlignment="1">
      <alignment horizontal="center" vertical="center"/>
    </xf>
    <xf numFmtId="4" fontId="1" fillId="7" borderId="13" xfId="10" applyNumberFormat="1" applyFont="1" applyFill="1" applyBorder="1" applyAlignment="1">
      <alignment vertical="center"/>
    </xf>
    <xf numFmtId="0" fontId="0" fillId="7" borderId="13" xfId="0" applyFill="1" applyBorder="1" applyAlignment="1">
      <alignment vertical="center"/>
    </xf>
    <xf numFmtId="43" fontId="0" fillId="7" borderId="13" xfId="2" applyFont="1" applyFill="1" applyBorder="1" applyAlignment="1">
      <alignment vertical="center"/>
    </xf>
    <xf numFmtId="43" fontId="1" fillId="8" borderId="13" xfId="2" applyFont="1" applyFill="1" applyBorder="1" applyAlignment="1">
      <alignment vertical="center"/>
    </xf>
    <xf numFmtId="0" fontId="0" fillId="8" borderId="13" xfId="0" applyFill="1" applyBorder="1" applyAlignment="1">
      <alignment vertical="center"/>
    </xf>
    <xf numFmtId="43" fontId="0" fillId="8" borderId="14" xfId="2" applyFont="1" applyFill="1" applyBorder="1" applyAlignment="1">
      <alignment vertical="center"/>
    </xf>
    <xf numFmtId="43" fontId="1" fillId="9" borderId="13" xfId="2" applyFont="1" applyFill="1" applyBorder="1" applyAlignment="1">
      <alignment horizontal="center" vertical="center"/>
    </xf>
    <xf numFmtId="10" fontId="0" fillId="9" borderId="13" xfId="11" applyNumberFormat="1" applyFont="1" applyFill="1" applyBorder="1" applyAlignment="1">
      <alignment vertical="center"/>
    </xf>
    <xf numFmtId="168" fontId="1" fillId="9" borderId="13" xfId="10" applyNumberFormat="1" applyFont="1" applyFill="1" applyBorder="1" applyAlignment="1">
      <alignment vertical="center"/>
    </xf>
    <xf numFmtId="10" fontId="0" fillId="7" borderId="13" xfId="11" applyNumberFormat="1" applyFont="1" applyFill="1" applyBorder="1" applyAlignment="1">
      <alignment vertical="center"/>
    </xf>
    <xf numFmtId="43" fontId="0" fillId="8" borderId="13" xfId="2" applyFont="1" applyFill="1" applyBorder="1" applyAlignment="1">
      <alignment vertical="center"/>
    </xf>
    <xf numFmtId="10" fontId="0" fillId="8" borderId="14" xfId="11" applyNumberFormat="1" applyFont="1" applyFill="1" applyBorder="1" applyAlignment="1">
      <alignment vertical="center"/>
    </xf>
    <xf numFmtId="165" fontId="1" fillId="9" borderId="13" xfId="10" applyFont="1" applyFill="1" applyBorder="1" applyAlignment="1">
      <alignment vertical="center"/>
    </xf>
    <xf numFmtId="43" fontId="1" fillId="9" borderId="13" xfId="2" applyFont="1" applyFill="1" applyBorder="1" applyAlignment="1">
      <alignment horizontal="right" vertical="center"/>
    </xf>
    <xf numFmtId="10" fontId="0" fillId="9" borderId="13" xfId="0" applyNumberFormat="1" applyFont="1" applyFill="1" applyBorder="1" applyAlignment="1">
      <alignment vertical="center"/>
    </xf>
    <xf numFmtId="10" fontId="0" fillId="9" borderId="13" xfId="0" applyNumberFormat="1" applyFont="1" applyFill="1" applyBorder="1" applyAlignment="1">
      <alignment horizontal="center" vertical="center"/>
    </xf>
    <xf numFmtId="4" fontId="1" fillId="7" borderId="13" xfId="2" applyNumberFormat="1" applyFont="1" applyFill="1" applyBorder="1" applyAlignment="1">
      <alignment vertical="center"/>
    </xf>
    <xf numFmtId="168" fontId="0" fillId="7" borderId="13" xfId="0" applyNumberFormat="1" applyFill="1" applyBorder="1" applyAlignment="1">
      <alignment vertical="center"/>
    </xf>
    <xf numFmtId="168" fontId="0" fillId="8" borderId="14" xfId="0" applyNumberFormat="1" applyFill="1" applyBorder="1" applyAlignment="1">
      <alignment vertical="center"/>
    </xf>
    <xf numFmtId="43" fontId="0" fillId="9" borderId="15" xfId="2" applyFont="1" applyFill="1" applyBorder="1" applyAlignment="1">
      <alignment vertical="center"/>
    </xf>
    <xf numFmtId="43" fontId="1" fillId="9" borderId="15" xfId="2" applyFont="1" applyFill="1" applyBorder="1" applyAlignment="1">
      <alignment vertical="center"/>
    </xf>
    <xf numFmtId="168" fontId="0" fillId="9" borderId="15" xfId="0" applyNumberFormat="1" applyFont="1" applyFill="1" applyBorder="1" applyAlignment="1">
      <alignment horizontal="center" vertical="center"/>
    </xf>
    <xf numFmtId="43" fontId="1" fillId="7" borderId="15" xfId="2" applyFont="1" applyFill="1" applyBorder="1" applyAlignment="1">
      <alignment vertical="center"/>
    </xf>
    <xf numFmtId="43" fontId="0" fillId="7" borderId="15" xfId="2" applyFont="1" applyFill="1" applyBorder="1" applyAlignment="1">
      <alignment vertical="center"/>
    </xf>
    <xf numFmtId="168" fontId="0" fillId="7" borderId="15" xfId="0" applyNumberFormat="1" applyFill="1" applyBorder="1" applyAlignment="1">
      <alignment vertical="center"/>
    </xf>
    <xf numFmtId="43" fontId="1" fillId="8" borderId="15" xfId="2" applyFont="1" applyFill="1" applyBorder="1" applyAlignment="1">
      <alignment vertical="center"/>
    </xf>
    <xf numFmtId="43" fontId="0" fillId="8" borderId="15" xfId="2" applyFont="1" applyFill="1" applyBorder="1" applyAlignment="1">
      <alignment vertical="center"/>
    </xf>
    <xf numFmtId="168" fontId="0" fillId="8" borderId="16" xfId="0" applyNumberFormat="1" applyFill="1" applyBorder="1" applyAlignment="1">
      <alignment vertical="center"/>
    </xf>
    <xf numFmtId="43" fontId="1" fillId="0" borderId="0" xfId="2" applyFont="1" applyBorder="1"/>
    <xf numFmtId="4" fontId="1" fillId="0" borderId="0" xfId="2" applyNumberFormat="1" applyFont="1"/>
    <xf numFmtId="43" fontId="1" fillId="9" borderId="13" xfId="2" applyFont="1" applyFill="1" applyBorder="1" applyAlignment="1">
      <alignment vertical="center" wrapText="1"/>
    </xf>
    <xf numFmtId="2" fontId="0" fillId="9" borderId="13" xfId="0" applyNumberFormat="1" applyFont="1" applyFill="1" applyBorder="1" applyAlignment="1">
      <alignment vertical="center"/>
    </xf>
    <xf numFmtId="4" fontId="0" fillId="9" borderId="13" xfId="0" applyNumberFormat="1" applyFont="1" applyFill="1" applyBorder="1" applyAlignment="1">
      <alignment horizontal="center" vertical="center"/>
    </xf>
    <xf numFmtId="2" fontId="1" fillId="7" borderId="13" xfId="2" applyNumberFormat="1" applyFont="1" applyFill="1" applyBorder="1" applyAlignment="1">
      <alignment vertical="center"/>
    </xf>
    <xf numFmtId="2" fontId="0" fillId="7" borderId="13" xfId="0" applyNumberFormat="1" applyFill="1" applyBorder="1" applyAlignment="1">
      <alignment vertical="center"/>
    </xf>
    <xf numFmtId="168" fontId="1" fillId="8" borderId="13" xfId="2" applyNumberFormat="1" applyFont="1" applyFill="1" applyBorder="1" applyAlignment="1">
      <alignment vertical="center"/>
    </xf>
    <xf numFmtId="0" fontId="1" fillId="9" borderId="13" xfId="10" applyNumberFormat="1" applyFont="1" applyFill="1" applyBorder="1" applyAlignment="1">
      <alignment vertical="center"/>
    </xf>
    <xf numFmtId="169" fontId="1" fillId="9" borderId="13" xfId="10" applyNumberFormat="1" applyFont="1" applyFill="1" applyBorder="1" applyAlignment="1">
      <alignment vertical="center"/>
    </xf>
    <xf numFmtId="43" fontId="1" fillId="7" borderId="13" xfId="2" applyFont="1" applyFill="1" applyBorder="1" applyAlignment="1">
      <alignment vertical="center"/>
    </xf>
    <xf numFmtId="10" fontId="0" fillId="7" borderId="13" xfId="0" applyNumberFormat="1" applyFill="1" applyBorder="1" applyAlignment="1">
      <alignment vertical="center"/>
    </xf>
    <xf numFmtId="10" fontId="0" fillId="8" borderId="14" xfId="0" applyNumberFormat="1" applyFill="1" applyBorder="1" applyAlignment="1">
      <alignment vertical="center"/>
    </xf>
    <xf numFmtId="165" fontId="1" fillId="16" borderId="13" xfId="10" applyFont="1" applyFill="1" applyBorder="1" applyAlignment="1">
      <alignment vertical="center"/>
    </xf>
    <xf numFmtId="165" fontId="0" fillId="9" borderId="13" xfId="0" applyNumberFormat="1" applyFont="1" applyFill="1" applyBorder="1" applyAlignment="1">
      <alignment vertical="center"/>
    </xf>
    <xf numFmtId="43" fontId="1" fillId="17" borderId="13" xfId="2" applyFont="1" applyFill="1" applyBorder="1" applyAlignment="1">
      <alignment vertical="center"/>
    </xf>
    <xf numFmtId="0" fontId="0" fillId="9" borderId="15" xfId="0" applyFont="1" applyFill="1" applyBorder="1" applyAlignment="1">
      <alignment vertical="center"/>
    </xf>
    <xf numFmtId="0" fontId="0" fillId="9" borderId="15" xfId="0" applyNumberFormat="1" applyFont="1" applyFill="1" applyBorder="1" applyAlignment="1">
      <alignment vertical="center"/>
    </xf>
    <xf numFmtId="2" fontId="0" fillId="9" borderId="15" xfId="0" applyNumberFormat="1" applyFont="1" applyFill="1" applyBorder="1" applyAlignment="1">
      <alignment vertical="center"/>
    </xf>
    <xf numFmtId="0" fontId="0" fillId="9" borderId="15" xfId="0" applyNumberFormat="1" applyFont="1" applyFill="1" applyBorder="1" applyAlignment="1">
      <alignment horizontal="center" vertical="center"/>
    </xf>
    <xf numFmtId="2" fontId="1" fillId="7" borderId="15" xfId="2" applyNumberFormat="1" applyFont="1" applyFill="1" applyBorder="1" applyAlignment="1">
      <alignment vertical="center"/>
    </xf>
    <xf numFmtId="2" fontId="0" fillId="7" borderId="15" xfId="0" applyNumberFormat="1" applyFill="1" applyBorder="1" applyAlignment="1">
      <alignment vertical="center"/>
    </xf>
    <xf numFmtId="168" fontId="1" fillId="8" borderId="15" xfId="2" applyNumberFormat="1" applyFont="1" applyFill="1" applyBorder="1" applyAlignment="1">
      <alignment vertical="center"/>
    </xf>
    <xf numFmtId="0" fontId="0" fillId="8" borderId="15" xfId="0" applyFill="1" applyBorder="1" applyAlignment="1">
      <alignment vertical="center"/>
    </xf>
    <xf numFmtId="4" fontId="1" fillId="0" borderId="0" xfId="2" applyNumberFormat="1" applyFont="1" applyBorder="1"/>
    <xf numFmtId="165" fontId="1" fillId="9" borderId="11" xfId="10" applyFont="1" applyFill="1" applyBorder="1" applyAlignment="1">
      <alignment vertical="center"/>
    </xf>
    <xf numFmtId="165" fontId="0" fillId="9" borderId="11" xfId="0" applyNumberFormat="1" applyFont="1" applyFill="1" applyBorder="1" applyAlignment="1">
      <alignment vertical="center"/>
    </xf>
    <xf numFmtId="43" fontId="1" fillId="7" borderId="11" xfId="2" applyFont="1" applyFill="1" applyBorder="1" applyAlignment="1">
      <alignment vertical="center"/>
    </xf>
    <xf numFmtId="168" fontId="0" fillId="7" borderId="11" xfId="0" applyNumberFormat="1" applyFill="1" applyBorder="1" applyAlignment="1">
      <alignment vertical="center"/>
    </xf>
    <xf numFmtId="168" fontId="0" fillId="8" borderId="12" xfId="0" applyNumberFormat="1" applyFill="1" applyBorder="1" applyAlignment="1">
      <alignment vertical="center"/>
    </xf>
    <xf numFmtId="168" fontId="1" fillId="17" borderId="13" xfId="2" applyNumberFormat="1" applyFont="1" applyFill="1" applyBorder="1" applyAlignment="1">
      <alignment vertical="center"/>
    </xf>
    <xf numFmtId="43" fontId="1" fillId="18" borderId="13" xfId="2" applyFont="1" applyFill="1" applyBorder="1" applyAlignment="1">
      <alignment vertical="center"/>
    </xf>
    <xf numFmtId="168" fontId="1" fillId="18" borderId="13" xfId="2" applyNumberFormat="1" applyFont="1" applyFill="1" applyBorder="1" applyAlignment="1">
      <alignment vertical="center"/>
    </xf>
    <xf numFmtId="165" fontId="0" fillId="9" borderId="15" xfId="10" applyFont="1" applyFill="1" applyBorder="1" applyAlignment="1">
      <alignment vertical="center"/>
    </xf>
    <xf numFmtId="165" fontId="1" fillId="9" borderId="15" xfId="10" applyFont="1" applyFill="1" applyBorder="1" applyAlignment="1">
      <alignment vertical="center"/>
    </xf>
    <xf numFmtId="165" fontId="0" fillId="9" borderId="15" xfId="0" applyNumberFormat="1" applyFont="1" applyFill="1" applyBorder="1" applyAlignment="1">
      <alignment vertical="center"/>
    </xf>
    <xf numFmtId="0" fontId="0" fillId="7" borderId="15" xfId="0" applyFill="1" applyBorder="1" applyAlignment="1">
      <alignment vertical="center"/>
    </xf>
    <xf numFmtId="0" fontId="1" fillId="0" borderId="0" xfId="0" applyFont="1" applyBorder="1" applyAlignment="1">
      <alignment wrapText="1"/>
    </xf>
    <xf numFmtId="43" fontId="1" fillId="0" borderId="0" xfId="2" applyFont="1" applyBorder="1" applyAlignment="1">
      <alignment wrapText="1"/>
    </xf>
    <xf numFmtId="165" fontId="1" fillId="16" borderId="15" xfId="10" applyFont="1" applyFill="1" applyBorder="1" applyAlignment="1">
      <alignment vertical="center"/>
    </xf>
    <xf numFmtId="164" fontId="1" fillId="17" borderId="15" xfId="2" applyNumberFormat="1" applyFont="1" applyFill="1" applyBorder="1" applyAlignment="1">
      <alignment vertical="center"/>
    </xf>
    <xf numFmtId="168" fontId="1" fillId="18" borderId="15" xfId="2" applyNumberFormat="1" applyFont="1" applyFill="1" applyBorder="1" applyAlignment="1">
      <alignment vertical="center"/>
    </xf>
    <xf numFmtId="0" fontId="0" fillId="18" borderId="15" xfId="0" applyFill="1" applyBorder="1" applyAlignment="1">
      <alignment vertical="center"/>
    </xf>
    <xf numFmtId="169" fontId="0" fillId="9" borderId="13" xfId="10" applyNumberFormat="1" applyFont="1" applyFill="1" applyBorder="1" applyAlignment="1">
      <alignment vertical="center"/>
    </xf>
    <xf numFmtId="0" fontId="0" fillId="9" borderId="13" xfId="0" applyNumberFormat="1" applyFont="1" applyFill="1" applyBorder="1" applyAlignment="1">
      <alignment horizontal="center" vertical="center"/>
    </xf>
    <xf numFmtId="165" fontId="1" fillId="7" borderId="13" xfId="10" applyFont="1" applyFill="1" applyBorder="1" applyAlignment="1">
      <alignment vertical="center"/>
    </xf>
    <xf numFmtId="2" fontId="0" fillId="8" borderId="14" xfId="0" applyNumberFormat="1" applyFill="1" applyBorder="1" applyAlignment="1">
      <alignment vertical="center"/>
    </xf>
    <xf numFmtId="43" fontId="0" fillId="0" borderId="13" xfId="2" applyFont="1" applyBorder="1" applyAlignment="1">
      <alignment horizontal="left" vertical="center" wrapText="1"/>
    </xf>
    <xf numFmtId="43" fontId="1" fillId="0" borderId="15" xfId="2" applyFont="1" applyBorder="1" applyAlignment="1">
      <alignment vertical="center" wrapText="1"/>
    </xf>
    <xf numFmtId="2" fontId="0" fillId="8" borderId="16" xfId="0" applyNumberFormat="1" applyFill="1" applyBorder="1" applyAlignment="1">
      <alignment vertical="center"/>
    </xf>
    <xf numFmtId="165" fontId="1" fillId="16" borderId="11" xfId="10" applyFont="1" applyFill="1" applyBorder="1" applyAlignment="1">
      <alignment vertical="center"/>
    </xf>
    <xf numFmtId="0" fontId="0" fillId="16" borderId="11" xfId="0" applyFont="1" applyFill="1" applyBorder="1" applyAlignment="1">
      <alignment vertical="center"/>
    </xf>
    <xf numFmtId="168" fontId="1" fillId="17" borderId="11" xfId="2" applyNumberFormat="1" applyFont="1" applyFill="1" applyBorder="1" applyAlignment="1">
      <alignment vertical="center"/>
    </xf>
    <xf numFmtId="168" fontId="1" fillId="18" borderId="11" xfId="2" applyNumberFormat="1" applyFont="1" applyFill="1" applyBorder="1" applyAlignment="1">
      <alignment vertical="center"/>
    </xf>
    <xf numFmtId="170" fontId="1" fillId="9" borderId="13" xfId="2" applyNumberFormat="1" applyFont="1" applyFill="1" applyBorder="1" applyAlignment="1">
      <alignment vertical="center"/>
    </xf>
    <xf numFmtId="170" fontId="0" fillId="9" borderId="13" xfId="2" applyNumberFormat="1" applyFont="1" applyFill="1" applyBorder="1" applyAlignment="1">
      <alignment vertical="center"/>
    </xf>
    <xf numFmtId="170" fontId="1" fillId="7" borderId="13" xfId="2" applyNumberFormat="1" applyFont="1" applyFill="1" applyBorder="1" applyAlignment="1">
      <alignment vertical="center"/>
    </xf>
    <xf numFmtId="170" fontId="0" fillId="7" borderId="13" xfId="2" applyNumberFormat="1" applyFont="1" applyFill="1" applyBorder="1" applyAlignment="1">
      <alignment vertical="center"/>
    </xf>
    <xf numFmtId="170" fontId="1" fillId="8" borderId="13" xfId="2" applyNumberFormat="1" applyFont="1" applyFill="1" applyBorder="1" applyAlignment="1">
      <alignment vertical="center"/>
    </xf>
    <xf numFmtId="170" fontId="0" fillId="8" borderId="13" xfId="2" applyNumberFormat="1" applyFont="1" applyFill="1" applyBorder="1" applyAlignment="1">
      <alignment vertical="center"/>
    </xf>
    <xf numFmtId="43" fontId="1" fillId="8" borderId="105" xfId="2" applyFont="1" applyFill="1" applyBorder="1" applyAlignment="1">
      <alignment vertical="center"/>
    </xf>
    <xf numFmtId="0" fontId="0" fillId="0" borderId="13" xfId="0" applyFill="1" applyBorder="1" applyAlignment="1">
      <alignment vertical="center" wrapText="1"/>
    </xf>
    <xf numFmtId="0" fontId="0" fillId="16" borderId="13" xfId="0" applyFont="1" applyFill="1" applyBorder="1" applyAlignment="1">
      <alignment vertical="center"/>
    </xf>
    <xf numFmtId="168" fontId="1" fillId="17" borderId="13" xfId="10" applyNumberFormat="1" applyFont="1" applyFill="1" applyBorder="1" applyAlignment="1">
      <alignment vertical="center"/>
    </xf>
    <xf numFmtId="0" fontId="0" fillId="0" borderId="33" xfId="0" applyBorder="1" applyAlignment="1">
      <alignment vertical="center" wrapText="1"/>
    </xf>
    <xf numFmtId="43" fontId="1" fillId="9" borderId="33" xfId="2" applyFont="1" applyFill="1" applyBorder="1" applyAlignment="1">
      <alignment vertical="center"/>
    </xf>
    <xf numFmtId="0" fontId="0" fillId="9" borderId="33" xfId="0" applyFont="1" applyFill="1" applyBorder="1" applyAlignment="1">
      <alignment vertical="center"/>
    </xf>
    <xf numFmtId="165" fontId="0" fillId="9" borderId="33" xfId="10" applyFont="1" applyFill="1" applyBorder="1" applyAlignment="1">
      <alignment vertical="center"/>
    </xf>
    <xf numFmtId="165" fontId="1" fillId="9" borderId="33" xfId="10" applyFont="1" applyFill="1" applyBorder="1" applyAlignment="1">
      <alignment vertical="center"/>
    </xf>
    <xf numFmtId="165" fontId="0" fillId="9" borderId="33" xfId="0" applyNumberFormat="1" applyFont="1" applyFill="1" applyBorder="1" applyAlignment="1">
      <alignment vertical="center"/>
    </xf>
    <xf numFmtId="168" fontId="0" fillId="9" borderId="33" xfId="0" applyNumberFormat="1" applyFont="1" applyFill="1" applyBorder="1" applyAlignment="1">
      <alignment horizontal="center" vertical="center"/>
    </xf>
    <xf numFmtId="43" fontId="1" fillId="7" borderId="33" xfId="2" applyFont="1" applyFill="1" applyBorder="1" applyAlignment="1">
      <alignment vertical="center"/>
    </xf>
    <xf numFmtId="0" fontId="0" fillId="7" borderId="33" xfId="0" applyFill="1" applyBorder="1" applyAlignment="1">
      <alignment vertical="center"/>
    </xf>
    <xf numFmtId="168" fontId="0" fillId="7" borderId="33" xfId="0" applyNumberFormat="1" applyFill="1" applyBorder="1" applyAlignment="1">
      <alignment vertical="center"/>
    </xf>
    <xf numFmtId="43" fontId="1" fillId="8" borderId="33" xfId="2" applyFont="1" applyFill="1" applyBorder="1" applyAlignment="1">
      <alignment vertical="center"/>
    </xf>
    <xf numFmtId="0" fontId="0" fillId="8" borderId="33" xfId="0" applyFill="1" applyBorder="1" applyAlignment="1">
      <alignment vertical="center"/>
    </xf>
    <xf numFmtId="168" fontId="0" fillId="8" borderId="37" xfId="0" applyNumberFormat="1" applyFill="1" applyBorder="1" applyAlignment="1">
      <alignment vertical="center"/>
    </xf>
    <xf numFmtId="168" fontId="1" fillId="9" borderId="11" xfId="10" applyNumberFormat="1" applyFont="1" applyFill="1" applyBorder="1" applyAlignment="1">
      <alignment vertical="center"/>
    </xf>
    <xf numFmtId="168" fontId="1" fillId="9" borderId="13" xfId="2" applyNumberFormat="1" applyFont="1" applyFill="1" applyBorder="1" applyAlignment="1">
      <alignment vertical="center"/>
    </xf>
    <xf numFmtId="168" fontId="1" fillId="16" borderId="13" xfId="2" applyNumberFormat="1" applyFont="1" applyFill="1" applyBorder="1" applyAlignment="1">
      <alignment vertical="center"/>
    </xf>
    <xf numFmtId="0" fontId="0" fillId="18" borderId="13" xfId="0" applyFill="1" applyBorder="1" applyAlignment="1">
      <alignment vertical="center"/>
    </xf>
    <xf numFmtId="43" fontId="1" fillId="16" borderId="13" xfId="2" applyFont="1" applyFill="1" applyBorder="1" applyAlignment="1">
      <alignment vertical="center"/>
    </xf>
    <xf numFmtId="0" fontId="0" fillId="17" borderId="13" xfId="0" applyFill="1" applyBorder="1" applyAlignment="1">
      <alignment vertical="center"/>
    </xf>
    <xf numFmtId="10" fontId="0" fillId="9" borderId="15" xfId="10" applyNumberFormat="1" applyFont="1" applyFill="1" applyBorder="1" applyAlignment="1">
      <alignment vertical="center"/>
    </xf>
    <xf numFmtId="168" fontId="0" fillId="9" borderId="15" xfId="0" applyNumberFormat="1" applyFont="1" applyFill="1" applyBorder="1" applyAlignment="1">
      <alignment vertical="center"/>
    </xf>
    <xf numFmtId="10" fontId="0" fillId="9" borderId="15" xfId="10" applyNumberFormat="1" applyFont="1" applyFill="1" applyBorder="1" applyAlignment="1">
      <alignment horizontal="center" vertical="center"/>
    </xf>
    <xf numFmtId="10" fontId="0" fillId="7" borderId="15" xfId="0" applyNumberFormat="1" applyFill="1" applyBorder="1" applyAlignment="1">
      <alignment vertical="center"/>
    </xf>
    <xf numFmtId="10" fontId="0" fillId="8" borderId="16" xfId="11" applyNumberFormat="1" applyFont="1" applyFill="1" applyBorder="1" applyAlignment="1">
      <alignment vertical="center"/>
    </xf>
    <xf numFmtId="43" fontId="1" fillId="0" borderId="0" xfId="2" applyFont="1" applyFill="1" applyBorder="1"/>
    <xf numFmtId="4" fontId="1" fillId="0" borderId="0" xfId="2" applyNumberFormat="1" applyFont="1" applyFill="1" applyBorder="1"/>
    <xf numFmtId="0" fontId="0" fillId="0" borderId="25" xfId="0" applyBorder="1" applyAlignment="1">
      <alignment vertical="center" wrapText="1"/>
    </xf>
    <xf numFmtId="43" fontId="1" fillId="9" borderId="25" xfId="2" applyFont="1" applyFill="1" applyBorder="1" applyAlignment="1">
      <alignment vertical="center"/>
    </xf>
    <xf numFmtId="0" fontId="0" fillId="9" borderId="25" xfId="0" applyFont="1" applyFill="1" applyBorder="1" applyAlignment="1">
      <alignment vertical="center"/>
    </xf>
    <xf numFmtId="168" fontId="0" fillId="9" borderId="25" xfId="0" applyNumberFormat="1" applyFont="1" applyFill="1" applyBorder="1" applyAlignment="1">
      <alignment vertical="center"/>
    </xf>
    <xf numFmtId="168" fontId="0" fillId="9" borderId="25" xfId="0" applyNumberFormat="1" applyFont="1" applyFill="1" applyBorder="1" applyAlignment="1">
      <alignment horizontal="center" vertical="center"/>
    </xf>
    <xf numFmtId="43" fontId="1" fillId="7" borderId="25" xfId="2" applyFont="1" applyFill="1" applyBorder="1" applyAlignment="1">
      <alignment vertical="center"/>
    </xf>
    <xf numFmtId="0" fontId="0" fillId="7" borderId="25" xfId="0" applyFill="1" applyBorder="1" applyAlignment="1">
      <alignment vertical="center"/>
    </xf>
    <xf numFmtId="168" fontId="0" fillId="7" borderId="25" xfId="0" applyNumberFormat="1" applyFill="1" applyBorder="1" applyAlignment="1">
      <alignment vertical="center"/>
    </xf>
    <xf numFmtId="43" fontId="1" fillId="8" borderId="25" xfId="2" applyFont="1" applyFill="1" applyBorder="1" applyAlignment="1">
      <alignment vertical="center"/>
    </xf>
    <xf numFmtId="0" fontId="0" fillId="8" borderId="25" xfId="0" applyFill="1" applyBorder="1" applyAlignment="1">
      <alignment vertical="center"/>
    </xf>
    <xf numFmtId="168" fontId="0" fillId="8" borderId="31" xfId="0" applyNumberFormat="1" applyFill="1" applyBorder="1" applyAlignment="1">
      <alignment vertical="center"/>
    </xf>
    <xf numFmtId="168" fontId="1" fillId="16" borderId="15" xfId="10" applyNumberFormat="1" applyFont="1" applyFill="1" applyBorder="1" applyAlignment="1">
      <alignment vertical="center"/>
    </xf>
    <xf numFmtId="168" fontId="0" fillId="16" borderId="15" xfId="0" applyNumberFormat="1" applyFont="1" applyFill="1" applyBorder="1" applyAlignment="1">
      <alignment vertical="center"/>
    </xf>
    <xf numFmtId="43" fontId="1" fillId="17" borderId="15" xfId="2" applyFont="1" applyFill="1" applyBorder="1" applyAlignment="1">
      <alignment vertical="center"/>
    </xf>
    <xf numFmtId="168" fontId="1" fillId="16" borderId="11" xfId="10" applyNumberFormat="1" applyFont="1" applyFill="1" applyBorder="1"/>
    <xf numFmtId="168" fontId="1" fillId="9" borderId="11" xfId="10" applyNumberFormat="1" applyFont="1" applyFill="1" applyBorder="1"/>
    <xf numFmtId="165" fontId="1" fillId="7" borderId="11" xfId="10" applyFont="1" applyFill="1" applyBorder="1"/>
    <xf numFmtId="168" fontId="1" fillId="8" borderId="11" xfId="10" applyNumberFormat="1" applyFont="1" applyFill="1" applyBorder="1"/>
    <xf numFmtId="168" fontId="1" fillId="9" borderId="15" xfId="10" applyNumberFormat="1" applyFont="1" applyFill="1" applyBorder="1"/>
    <xf numFmtId="165" fontId="1" fillId="7" borderId="15" xfId="10" applyFont="1" applyFill="1" applyBorder="1"/>
    <xf numFmtId="168" fontId="1" fillId="8" borderId="15" xfId="10" applyNumberFormat="1" applyFont="1" applyFill="1" applyBorder="1"/>
    <xf numFmtId="4" fontId="1" fillId="16" borderId="25" xfId="2" applyNumberFormat="1" applyFont="1" applyFill="1" applyBorder="1"/>
    <xf numFmtId="0" fontId="0" fillId="16" borderId="25" xfId="0" applyFont="1" applyFill="1" applyBorder="1"/>
    <xf numFmtId="168" fontId="1" fillId="7" borderId="25" xfId="2" applyNumberFormat="1" applyFont="1" applyFill="1" applyBorder="1"/>
    <xf numFmtId="4" fontId="1" fillId="8" borderId="25" xfId="2" applyNumberFormat="1" applyFont="1" applyFill="1" applyBorder="1"/>
    <xf numFmtId="2" fontId="0" fillId="9" borderId="25" xfId="10" applyNumberFormat="1" applyFont="1" applyFill="1" applyBorder="1" applyAlignment="1">
      <alignment vertical="center"/>
    </xf>
    <xf numFmtId="4" fontId="0" fillId="9" borderId="25" xfId="10" applyNumberFormat="1" applyFont="1" applyFill="1" applyBorder="1" applyAlignment="1">
      <alignment vertical="center"/>
    </xf>
    <xf numFmtId="168" fontId="0" fillId="9" borderId="25" xfId="10" applyNumberFormat="1" applyFont="1" applyFill="1" applyBorder="1" applyAlignment="1">
      <alignment vertical="center"/>
    </xf>
    <xf numFmtId="2" fontId="0" fillId="9" borderId="11" xfId="0" applyNumberFormat="1" applyFont="1" applyFill="1" applyBorder="1" applyAlignment="1">
      <alignment vertical="center"/>
    </xf>
    <xf numFmtId="4" fontId="0" fillId="9" borderId="11" xfId="0" applyNumberFormat="1" applyFont="1" applyFill="1" applyBorder="1" applyAlignment="1">
      <alignment vertical="center"/>
    </xf>
    <xf numFmtId="2" fontId="0" fillId="9" borderId="33" xfId="10" applyNumberFormat="1" applyFont="1" applyFill="1" applyBorder="1" applyAlignment="1">
      <alignment vertical="center"/>
    </xf>
    <xf numFmtId="4" fontId="0" fillId="9" borderId="33" xfId="10" applyNumberFormat="1" applyFont="1" applyFill="1" applyBorder="1" applyAlignment="1">
      <alignment vertical="center"/>
    </xf>
    <xf numFmtId="168" fontId="0" fillId="9" borderId="33" xfId="10" applyNumberFormat="1" applyFont="1" applyFill="1" applyBorder="1" applyAlignment="1">
      <alignment vertical="center"/>
    </xf>
    <xf numFmtId="43" fontId="1" fillId="7" borderId="34" xfId="2" applyFont="1" applyFill="1" applyBorder="1" applyAlignment="1">
      <alignment vertical="center"/>
    </xf>
    <xf numFmtId="168" fontId="0" fillId="7" borderId="35" xfId="0" applyNumberFormat="1" applyFill="1" applyBorder="1" applyAlignment="1">
      <alignment vertical="center"/>
    </xf>
    <xf numFmtId="43" fontId="1" fillId="8" borderId="36" xfId="2" applyFont="1" applyFill="1" applyBorder="1" applyAlignment="1">
      <alignment vertical="center"/>
    </xf>
    <xf numFmtId="43" fontId="1" fillId="0" borderId="0" xfId="2" applyFont="1"/>
    <xf numFmtId="0" fontId="0" fillId="9" borderId="11" xfId="0" applyNumberFormat="1" applyFont="1" applyFill="1" applyBorder="1" applyAlignment="1">
      <alignment vertical="center"/>
    </xf>
    <xf numFmtId="168" fontId="9" fillId="3" borderId="47" xfId="12" applyNumberFormat="1" applyFont="1" applyFill="1" applyBorder="1" applyAlignment="1" applyProtection="1">
      <alignment horizontal="center" vertical="center" wrapText="1"/>
      <protection locked="0"/>
    </xf>
    <xf numFmtId="168" fontId="9" fillId="3" borderId="48" xfId="12" applyNumberFormat="1" applyFont="1" applyFill="1" applyBorder="1" applyAlignment="1" applyProtection="1">
      <alignment horizontal="center" vertical="center" wrapText="1"/>
      <protection locked="0"/>
    </xf>
    <xf numFmtId="0" fontId="6" fillId="0" borderId="56" xfId="12" applyFont="1" applyFill="1" applyBorder="1" applyAlignment="1">
      <alignment horizontal="left"/>
    </xf>
    <xf numFmtId="0" fontId="6" fillId="0" borderId="47" xfId="12" applyFont="1" applyFill="1" applyBorder="1" applyAlignment="1">
      <alignment horizontal="left"/>
    </xf>
    <xf numFmtId="168" fontId="9" fillId="3" borderId="61" xfId="12" applyNumberFormat="1" applyFont="1" applyFill="1" applyBorder="1" applyAlignment="1" applyProtection="1">
      <alignment horizontal="center" vertical="center" wrapText="1"/>
      <protection locked="0"/>
    </xf>
    <xf numFmtId="168" fontId="9" fillId="3" borderId="62" xfId="12" applyNumberFormat="1" applyFont="1" applyFill="1" applyBorder="1" applyAlignment="1" applyProtection="1">
      <alignment horizontal="center" vertical="center" wrapText="1"/>
      <protection locked="0"/>
    </xf>
    <xf numFmtId="0" fontId="6" fillId="0" borderId="63" xfId="12" applyFont="1" applyFill="1" applyBorder="1" applyAlignment="1">
      <alignment horizontal="left"/>
    </xf>
    <xf numFmtId="0" fontId="6" fillId="0" borderId="61" xfId="12" applyFont="1" applyFill="1" applyBorder="1" applyAlignment="1">
      <alignment horizontal="left"/>
    </xf>
    <xf numFmtId="0" fontId="6" fillId="0" borderId="49" xfId="12" applyFont="1" applyBorder="1" applyAlignment="1">
      <alignment horizontal="center"/>
    </xf>
    <xf numFmtId="0" fontId="6" fillId="0" borderId="20" xfId="12" applyFont="1" applyBorder="1" applyAlignment="1">
      <alignment horizontal="center"/>
    </xf>
    <xf numFmtId="0" fontId="7" fillId="0" borderId="42" xfId="12" applyFont="1" applyBorder="1" applyAlignment="1">
      <alignment horizontal="center" vertical="center" wrapText="1"/>
    </xf>
    <xf numFmtId="0" fontId="7" fillId="0" borderId="40" xfId="12" applyFont="1" applyBorder="1" applyAlignment="1">
      <alignment horizontal="center" vertical="center" wrapText="1"/>
    </xf>
    <xf numFmtId="0" fontId="7" fillId="0" borderId="41" xfId="12" applyFont="1" applyBorder="1" applyAlignment="1">
      <alignment horizontal="center" vertical="center" wrapText="1"/>
    </xf>
    <xf numFmtId="0" fontId="7" fillId="3" borderId="49" xfId="12" applyFont="1" applyFill="1" applyBorder="1" applyAlignment="1">
      <alignment horizontal="center" vertical="center"/>
    </xf>
    <xf numFmtId="0" fontId="6" fillId="3" borderId="20" xfId="12" applyFont="1" applyFill="1" applyBorder="1" applyAlignment="1">
      <alignment horizontal="center" vertical="center"/>
    </xf>
    <xf numFmtId="0" fontId="6" fillId="3" borderId="21" xfId="12" applyFont="1" applyFill="1" applyBorder="1" applyAlignment="1">
      <alignment horizontal="center" vertical="center"/>
    </xf>
    <xf numFmtId="0" fontId="7" fillId="2" borderId="107" xfId="12" applyFont="1" applyFill="1" applyBorder="1" applyAlignment="1">
      <alignment horizontal="left" vertical="center"/>
    </xf>
    <xf numFmtId="0" fontId="7" fillId="2" borderId="108" xfId="12" applyFont="1" applyFill="1" applyBorder="1" applyAlignment="1">
      <alignment horizontal="left" vertical="center"/>
    </xf>
    <xf numFmtId="0" fontId="7" fillId="2" borderId="85" xfId="12" applyFont="1" applyFill="1" applyBorder="1" applyAlignment="1">
      <alignment horizontal="left" vertical="center"/>
    </xf>
    <xf numFmtId="0" fontId="7" fillId="2" borderId="53" xfId="12" applyFont="1" applyFill="1" applyBorder="1" applyAlignment="1">
      <alignment horizontal="left"/>
    </xf>
    <xf numFmtId="0" fontId="7" fillId="2" borderId="54" xfId="12" applyFont="1" applyFill="1" applyBorder="1" applyAlignment="1">
      <alignment horizontal="left"/>
    </xf>
    <xf numFmtId="0" fontId="13" fillId="2" borderId="54" xfId="12" applyFont="1" applyFill="1" applyBorder="1" applyAlignment="1">
      <alignment horizontal="center" vertical="center" wrapText="1"/>
    </xf>
    <xf numFmtId="0" fontId="13" fillId="2" borderId="55" xfId="12" applyFont="1" applyFill="1" applyBorder="1" applyAlignment="1">
      <alignment horizontal="center" vertical="center" wrapText="1"/>
    </xf>
    <xf numFmtId="4" fontId="9" fillId="3" borderId="47" xfId="12" applyNumberFormat="1" applyFont="1" applyFill="1" applyBorder="1" applyAlignment="1" applyProtection="1">
      <alignment horizontal="center" vertical="center" wrapText="1"/>
      <protection locked="0"/>
    </xf>
    <xf numFmtId="4" fontId="9" fillId="3" borderId="48" xfId="12" applyNumberFormat="1" applyFont="1" applyFill="1" applyBorder="1" applyAlignment="1" applyProtection="1">
      <alignment horizontal="center" vertical="center" wrapText="1"/>
      <protection locked="0"/>
    </xf>
    <xf numFmtId="0" fontId="10" fillId="2" borderId="43" xfId="12" applyFont="1" applyFill="1" applyBorder="1" applyAlignment="1" applyProtection="1">
      <alignment horizontal="left" vertical="center" wrapText="1"/>
      <protection locked="0"/>
    </xf>
    <xf numFmtId="0" fontId="10" fillId="2" borderId="44" xfId="12" applyFont="1" applyFill="1" applyBorder="1" applyAlignment="1" applyProtection="1">
      <alignment horizontal="left" vertical="center" wrapText="1"/>
      <protection locked="0"/>
    </xf>
    <xf numFmtId="4" fontId="9" fillId="10" borderId="45" xfId="12" applyNumberFormat="1" applyFont="1" applyFill="1" applyBorder="1" applyAlignment="1" applyProtection="1">
      <alignment horizontal="center" vertical="center" wrapText="1"/>
    </xf>
    <xf numFmtId="0" fontId="9" fillId="0" borderId="46" xfId="12" applyFont="1" applyBorder="1" applyAlignment="1" applyProtection="1">
      <alignment horizontal="left" vertical="center" wrapText="1"/>
      <protection locked="0"/>
    </xf>
    <xf numFmtId="0" fontId="9" fillId="0" borderId="7" xfId="12" applyFont="1" applyBorder="1" applyAlignment="1" applyProtection="1">
      <alignment horizontal="left" vertical="center" wrapText="1"/>
      <protection locked="0"/>
    </xf>
    <xf numFmtId="0" fontId="17" fillId="0" borderId="42" xfId="12" applyFont="1" applyFill="1" applyBorder="1" applyAlignment="1" applyProtection="1">
      <alignment horizontal="left" vertical="center" wrapText="1"/>
      <protection locked="0"/>
    </xf>
    <xf numFmtId="0" fontId="17" fillId="0" borderId="40" xfId="12" applyFont="1" applyFill="1" applyBorder="1" applyAlignment="1" applyProtection="1">
      <alignment horizontal="left" vertical="center" wrapText="1"/>
      <protection locked="0"/>
    </xf>
    <xf numFmtId="0" fontId="17" fillId="0" borderId="41" xfId="12" applyFont="1" applyFill="1" applyBorder="1" applyAlignment="1" applyProtection="1">
      <alignment horizontal="left" vertical="center" wrapText="1"/>
      <protection locked="0"/>
    </xf>
    <xf numFmtId="0" fontId="7" fillId="3" borderId="42" xfId="12" applyFont="1" applyFill="1" applyBorder="1" applyAlignment="1">
      <alignment horizontal="center"/>
    </xf>
    <xf numFmtId="0" fontId="6" fillId="3" borderId="40" xfId="12" applyFont="1" applyFill="1" applyBorder="1" applyAlignment="1">
      <alignment horizontal="center"/>
    </xf>
    <xf numFmtId="0" fontId="6" fillId="3" borderId="41" xfId="12" applyFont="1" applyFill="1" applyBorder="1" applyAlignment="1">
      <alignment horizontal="center"/>
    </xf>
    <xf numFmtId="0" fontId="7" fillId="2" borderId="53" xfId="12" applyFont="1" applyFill="1" applyBorder="1" applyAlignment="1">
      <alignment horizontal="left" vertical="center"/>
    </xf>
    <xf numFmtId="0" fontId="7" fillId="2" borderId="54" xfId="12" applyFont="1" applyFill="1" applyBorder="1" applyAlignment="1">
      <alignment horizontal="left" vertical="center"/>
    </xf>
    <xf numFmtId="4" fontId="9" fillId="2" borderId="45" xfId="12" applyNumberFormat="1" applyFont="1" applyFill="1" applyBorder="1" applyAlignment="1" applyProtection="1">
      <alignment horizontal="center" vertical="center" wrapText="1"/>
    </xf>
    <xf numFmtId="4" fontId="9" fillId="2" borderId="57" xfId="12" applyNumberFormat="1" applyFont="1" applyFill="1" applyBorder="1" applyAlignment="1" applyProtection="1">
      <alignment horizontal="center" vertical="center" wrapText="1"/>
    </xf>
    <xf numFmtId="10" fontId="10" fillId="3" borderId="47" xfId="12" applyNumberFormat="1" applyFont="1" applyFill="1" applyBorder="1" applyAlignment="1" applyProtection="1">
      <alignment horizontal="center" vertical="center" wrapText="1"/>
      <protection locked="0"/>
    </xf>
    <xf numFmtId="10" fontId="10" fillId="3" borderId="48" xfId="12" applyNumberFormat="1" applyFont="1" applyFill="1" applyBorder="1" applyAlignment="1" applyProtection="1">
      <alignment horizontal="center" vertical="center" wrapText="1"/>
      <protection locked="0"/>
    </xf>
    <xf numFmtId="0" fontId="9" fillId="0" borderId="60" xfId="12" applyFont="1" applyBorder="1" applyAlignment="1" applyProtection="1">
      <alignment horizontal="left" vertical="center" wrapText="1"/>
      <protection locked="0"/>
    </xf>
    <xf numFmtId="0" fontId="9" fillId="0" borderId="8" xfId="12" applyFont="1" applyBorder="1" applyAlignment="1" applyProtection="1">
      <alignment horizontal="left" vertical="center" wrapText="1"/>
      <protection locked="0"/>
    </xf>
    <xf numFmtId="10" fontId="10" fillId="3" borderId="61" xfId="12" applyNumberFormat="1" applyFont="1" applyFill="1" applyBorder="1" applyAlignment="1" applyProtection="1">
      <alignment horizontal="center" vertical="center" wrapText="1"/>
      <protection locked="0"/>
    </xf>
    <xf numFmtId="10" fontId="10" fillId="3" borderId="62" xfId="12" applyNumberFormat="1" applyFont="1" applyFill="1" applyBorder="1" applyAlignment="1" applyProtection="1">
      <alignment horizontal="center" vertical="center" wrapText="1"/>
      <protection locked="0"/>
    </xf>
    <xf numFmtId="0" fontId="7" fillId="3" borderId="50" xfId="12" applyFont="1" applyFill="1" applyBorder="1" applyAlignment="1">
      <alignment horizontal="center"/>
    </xf>
    <xf numFmtId="0" fontId="6" fillId="3" borderId="51" xfId="12" applyFont="1" applyFill="1" applyBorder="1" applyAlignment="1">
      <alignment horizontal="center"/>
    </xf>
    <xf numFmtId="0" fontId="6" fillId="3" borderId="52" xfId="12" applyFont="1" applyFill="1" applyBorder="1" applyAlignment="1">
      <alignment horizontal="center"/>
    </xf>
    <xf numFmtId="0" fontId="6" fillId="0" borderId="50" xfId="12" applyFont="1" applyBorder="1" applyAlignment="1">
      <alignment horizontal="center"/>
    </xf>
    <xf numFmtId="0" fontId="6" fillId="0" borderId="51" xfId="12" applyFont="1" applyBorder="1" applyAlignment="1">
      <alignment horizontal="center"/>
    </xf>
    <xf numFmtId="0" fontId="6" fillId="0" borderId="52" xfId="12" applyFont="1" applyBorder="1" applyAlignment="1">
      <alignment horizontal="center"/>
    </xf>
    <xf numFmtId="0" fontId="6" fillId="0" borderId="9" xfId="12" applyFont="1" applyBorder="1" applyAlignment="1">
      <alignment horizontal="center"/>
    </xf>
    <xf numFmtId="0" fontId="6" fillId="0" borderId="10" xfId="12" applyFont="1" applyBorder="1" applyAlignment="1">
      <alignment horizontal="center"/>
    </xf>
    <xf numFmtId="0" fontId="6" fillId="0" borderId="109" xfId="12" applyFont="1" applyBorder="1" applyAlignment="1">
      <alignment horizontal="center"/>
    </xf>
    <xf numFmtId="0" fontId="6" fillId="0" borderId="67" xfId="12" applyFont="1" applyBorder="1" applyAlignment="1" applyProtection="1">
      <alignment horizontal="center" vertical="center"/>
      <protection hidden="1"/>
    </xf>
    <xf numFmtId="0" fontId="6" fillId="0" borderId="6" xfId="12" applyFont="1" applyBorder="1" applyAlignment="1" applyProtection="1">
      <alignment horizontal="center" vertical="center"/>
      <protection hidden="1"/>
    </xf>
    <xf numFmtId="0" fontId="6" fillId="0" borderId="64" xfId="12" applyFont="1" applyBorder="1" applyAlignment="1" applyProtection="1">
      <alignment horizontal="center" vertical="center"/>
      <protection hidden="1"/>
    </xf>
    <xf numFmtId="0" fontId="10" fillId="0" borderId="17" xfId="12" applyFont="1" applyBorder="1" applyAlignment="1" applyProtection="1">
      <alignment horizontal="center" vertical="center"/>
      <protection hidden="1"/>
    </xf>
    <xf numFmtId="0" fontId="10" fillId="0" borderId="0" xfId="12" applyFont="1" applyBorder="1" applyAlignment="1" applyProtection="1">
      <alignment horizontal="center" vertical="center"/>
      <protection hidden="1"/>
    </xf>
    <xf numFmtId="0" fontId="10" fillId="0" borderId="66" xfId="12" applyFont="1" applyBorder="1" applyAlignment="1" applyProtection="1">
      <alignment horizontal="center" vertical="center"/>
      <protection hidden="1"/>
    </xf>
    <xf numFmtId="0" fontId="16" fillId="0" borderId="17" xfId="12" applyFont="1" applyBorder="1" applyAlignment="1" applyProtection="1">
      <alignment horizontal="center" vertical="center"/>
      <protection hidden="1"/>
    </xf>
    <xf numFmtId="0" fontId="6" fillId="0" borderId="0" xfId="12" applyFont="1" applyBorder="1" applyAlignment="1" applyProtection="1">
      <alignment horizontal="center" vertical="center"/>
      <protection hidden="1"/>
    </xf>
    <xf numFmtId="0" fontId="6" fillId="0" borderId="66" xfId="12" applyFont="1" applyBorder="1" applyAlignment="1" applyProtection="1">
      <alignment horizontal="center" vertical="center"/>
      <protection hidden="1"/>
    </xf>
    <xf numFmtId="164" fontId="14" fillId="3" borderId="64" xfId="12" applyNumberFormat="1" applyFont="1" applyFill="1" applyBorder="1" applyAlignment="1" applyProtection="1">
      <alignment horizontal="center" vertical="center"/>
    </xf>
    <xf numFmtId="164" fontId="14" fillId="3" borderId="65" xfId="12" applyNumberFormat="1" applyFont="1" applyFill="1" applyBorder="1" applyAlignment="1" applyProtection="1">
      <alignment horizontal="center" vertical="center"/>
    </xf>
    <xf numFmtId="164" fontId="14" fillId="3" borderId="59" xfId="12" applyNumberFormat="1" applyFont="1" applyFill="1" applyBorder="1" applyAlignment="1" applyProtection="1">
      <alignment horizontal="center" vertical="center"/>
    </xf>
    <xf numFmtId="164" fontId="14" fillId="3" borderId="48" xfId="12" applyNumberFormat="1" applyFont="1" applyFill="1" applyBorder="1" applyAlignment="1" applyProtection="1">
      <alignment horizontal="center" vertical="center"/>
    </xf>
    <xf numFmtId="1" fontId="14" fillId="3" borderId="64" xfId="12" applyNumberFormat="1" applyFont="1" applyFill="1" applyBorder="1" applyAlignment="1" applyProtection="1">
      <alignment horizontal="center" vertical="center"/>
    </xf>
    <xf numFmtId="1" fontId="14" fillId="3" borderId="65" xfId="12" applyNumberFormat="1" applyFont="1" applyFill="1" applyBorder="1" applyAlignment="1" applyProtection="1">
      <alignment horizontal="center" vertical="center"/>
    </xf>
    <xf numFmtId="1" fontId="14" fillId="3" borderId="59" xfId="12" applyNumberFormat="1" applyFont="1" applyFill="1" applyBorder="1" applyAlignment="1" applyProtection="1">
      <alignment horizontal="center" vertical="center"/>
    </xf>
    <xf numFmtId="1" fontId="14" fillId="3" borderId="48" xfId="12" applyNumberFormat="1" applyFont="1" applyFill="1" applyBorder="1" applyAlignment="1" applyProtection="1">
      <alignment horizontal="center" vertical="center"/>
    </xf>
    <xf numFmtId="0" fontId="7" fillId="3" borderId="49" xfId="12" applyFont="1" applyFill="1" applyBorder="1" applyAlignment="1">
      <alignment horizontal="left"/>
    </xf>
    <xf numFmtId="0" fontId="7" fillId="3" borderId="20" xfId="12" applyFont="1" applyFill="1" applyBorder="1" applyAlignment="1">
      <alignment horizontal="left"/>
    </xf>
    <xf numFmtId="0" fontId="7" fillId="3" borderId="21" xfId="12" applyFont="1" applyFill="1" applyBorder="1" applyAlignment="1">
      <alignment horizontal="left"/>
    </xf>
    <xf numFmtId="0" fontId="7" fillId="2" borderId="42" xfId="12" applyFont="1" applyFill="1" applyBorder="1" applyAlignment="1">
      <alignment horizontal="center"/>
    </xf>
    <xf numFmtId="0" fontId="7" fillId="2" borderId="40" xfId="12" applyFont="1" applyFill="1" applyBorder="1" applyAlignment="1">
      <alignment horizontal="center"/>
    </xf>
    <xf numFmtId="0" fontId="7" fillId="2" borderId="72" xfId="12" applyFont="1" applyFill="1" applyBorder="1" applyAlignment="1">
      <alignment horizontal="center"/>
    </xf>
    <xf numFmtId="0" fontId="13" fillId="2" borderId="54" xfId="12" applyFont="1" applyFill="1" applyBorder="1" applyAlignment="1">
      <alignment horizontal="center" vertical="center"/>
    </xf>
    <xf numFmtId="0" fontId="13" fillId="2" borderId="55" xfId="12" applyFont="1" applyFill="1" applyBorder="1" applyAlignment="1">
      <alignment horizontal="center" vertical="center"/>
    </xf>
    <xf numFmtId="0" fontId="10" fillId="0" borderId="68" xfId="12" applyFont="1" applyBorder="1" applyAlignment="1" applyProtection="1">
      <alignment horizontal="center" vertical="center"/>
      <protection hidden="1"/>
    </xf>
    <xf numFmtId="0" fontId="10" fillId="0" borderId="69" xfId="12" applyFont="1" applyBorder="1" applyAlignment="1" applyProtection="1">
      <alignment horizontal="center" vertical="center"/>
      <protection hidden="1"/>
    </xf>
    <xf numFmtId="0" fontId="10" fillId="0" borderId="70" xfId="12" applyFont="1" applyBorder="1" applyAlignment="1" applyProtection="1">
      <alignment horizontal="center" vertical="center"/>
      <protection hidden="1"/>
    </xf>
    <xf numFmtId="10" fontId="14" fillId="3" borderId="47" xfId="12" applyNumberFormat="1" applyFont="1" applyFill="1" applyBorder="1" applyAlignment="1" applyProtection="1">
      <alignment horizontal="center" vertical="center"/>
    </xf>
    <xf numFmtId="10" fontId="14" fillId="3" borderId="48" xfId="12" applyNumberFormat="1" applyFont="1" applyFill="1" applyBorder="1" applyAlignment="1" applyProtection="1">
      <alignment horizontal="center" vertical="center"/>
    </xf>
    <xf numFmtId="0" fontId="6" fillId="0" borderId="17" xfId="12" applyFont="1" applyBorder="1" applyAlignment="1" applyProtection="1">
      <alignment horizontal="center" vertical="center"/>
      <protection hidden="1"/>
    </xf>
    <xf numFmtId="10" fontId="14" fillId="3" borderId="59" xfId="12" applyNumberFormat="1" applyFont="1" applyFill="1" applyBorder="1" applyAlignment="1" applyProtection="1">
      <alignment horizontal="center" vertical="center"/>
    </xf>
    <xf numFmtId="168" fontId="14" fillId="3" borderId="59" xfId="12" applyNumberFormat="1" applyFont="1" applyFill="1" applyBorder="1" applyAlignment="1" applyProtection="1">
      <alignment horizontal="center" vertical="center"/>
    </xf>
    <xf numFmtId="168" fontId="14" fillId="3" borderId="48" xfId="12" applyNumberFormat="1" applyFont="1" applyFill="1" applyBorder="1" applyAlignment="1" applyProtection="1">
      <alignment horizontal="center" vertical="center"/>
    </xf>
    <xf numFmtId="0" fontId="17" fillId="0" borderId="0" xfId="12" applyFont="1" applyFill="1" applyBorder="1" applyAlignment="1" applyProtection="1">
      <alignment horizontal="left" vertical="center" wrapText="1"/>
      <protection locked="0"/>
    </xf>
    <xf numFmtId="0" fontId="6" fillId="0" borderId="9" xfId="12" applyFont="1" applyBorder="1" applyAlignment="1" applyProtection="1">
      <alignment horizontal="center" vertical="center"/>
      <protection hidden="1"/>
    </xf>
    <xf numFmtId="0" fontId="6" fillId="0" borderId="10" xfId="12" applyFont="1" applyBorder="1" applyAlignment="1" applyProtection="1">
      <alignment horizontal="center" vertical="center"/>
      <protection hidden="1"/>
    </xf>
    <xf numFmtId="0" fontId="6" fillId="0" borderId="74" xfId="12" applyFont="1" applyBorder="1" applyAlignment="1" applyProtection="1">
      <alignment horizontal="center" vertical="center"/>
      <protection hidden="1"/>
    </xf>
    <xf numFmtId="10" fontId="14" fillId="3" borderId="73" xfId="12" applyNumberFormat="1" applyFont="1" applyFill="1" applyBorder="1" applyAlignment="1" applyProtection="1">
      <alignment horizontal="center" vertical="center"/>
    </xf>
    <xf numFmtId="10" fontId="14" fillId="3" borderId="62" xfId="12" applyNumberFormat="1" applyFont="1" applyFill="1" applyBorder="1" applyAlignment="1" applyProtection="1">
      <alignment horizontal="center" vertical="center"/>
    </xf>
    <xf numFmtId="0" fontId="6" fillId="0" borderId="0" xfId="12" applyFont="1" applyAlignment="1">
      <alignment horizontal="center"/>
    </xf>
    <xf numFmtId="1" fontId="13" fillId="2" borderId="94" xfId="12" applyNumberFormat="1" applyFont="1" applyFill="1" applyBorder="1" applyAlignment="1" applyProtection="1">
      <alignment horizontal="center" vertical="center" wrapText="1"/>
      <protection locked="0"/>
    </xf>
    <xf numFmtId="1" fontId="13" fillId="2" borderId="81" xfId="12" applyNumberFormat="1" applyFont="1" applyFill="1" applyBorder="1" applyAlignment="1" applyProtection="1">
      <alignment horizontal="center" vertical="center" wrapText="1"/>
      <protection locked="0"/>
    </xf>
    <xf numFmtId="0" fontId="6" fillId="0" borderId="67" xfId="12" applyFont="1" applyFill="1" applyBorder="1" applyAlignment="1">
      <alignment horizontal="center"/>
    </xf>
    <xf numFmtId="0" fontId="6" fillId="0" borderId="6" xfId="12" applyFont="1" applyFill="1" applyBorder="1" applyAlignment="1">
      <alignment horizontal="center"/>
    </xf>
    <xf numFmtId="0" fontId="6" fillId="0" borderId="64" xfId="12" applyFont="1" applyFill="1" applyBorder="1" applyAlignment="1">
      <alignment horizontal="center"/>
    </xf>
    <xf numFmtId="0" fontId="6" fillId="0" borderId="23" xfId="12" applyFont="1" applyBorder="1" applyAlignment="1">
      <alignment horizontal="center"/>
    </xf>
    <xf numFmtId="0" fontId="6" fillId="0" borderId="2" xfId="12" applyFont="1" applyBorder="1" applyAlignment="1">
      <alignment horizontal="center"/>
    </xf>
    <xf numFmtId="0" fontId="6" fillId="0" borderId="68" xfId="12" applyFont="1" applyFill="1" applyBorder="1" applyAlignment="1">
      <alignment horizontal="center"/>
    </xf>
    <xf numFmtId="0" fontId="6" fillId="0" borderId="69" xfId="12" applyFont="1" applyFill="1" applyBorder="1" applyAlignment="1">
      <alignment horizontal="center"/>
    </xf>
    <xf numFmtId="0" fontId="6" fillId="0" borderId="70" xfId="12" applyFont="1" applyFill="1" applyBorder="1" applyAlignment="1">
      <alignment horizontal="center"/>
    </xf>
    <xf numFmtId="0" fontId="6" fillId="0" borderId="86" xfId="12" applyFont="1" applyFill="1" applyBorder="1" applyAlignment="1">
      <alignment horizontal="center"/>
    </xf>
    <xf numFmtId="0" fontId="6" fillId="0" borderId="87" xfId="12" applyFont="1" applyFill="1" applyBorder="1" applyAlignment="1">
      <alignment horizontal="center"/>
    </xf>
    <xf numFmtId="4" fontId="6" fillId="14" borderId="88" xfId="12" applyNumberFormat="1" applyFont="1" applyFill="1" applyBorder="1" applyAlignment="1">
      <alignment horizontal="center"/>
    </xf>
    <xf numFmtId="0" fontId="6" fillId="14" borderId="97" xfId="12" applyFont="1" applyFill="1" applyBorder="1" applyAlignment="1">
      <alignment horizontal="center"/>
    </xf>
    <xf numFmtId="0" fontId="6" fillId="0" borderId="32" xfId="12" applyFont="1" applyBorder="1" applyAlignment="1">
      <alignment horizontal="center"/>
    </xf>
    <xf numFmtId="0" fontId="6" fillId="0" borderId="30" xfId="12" applyFont="1" applyBorder="1" applyAlignment="1">
      <alignment horizontal="center"/>
    </xf>
    <xf numFmtId="0" fontId="7" fillId="3" borderId="91" xfId="12" applyFont="1" applyFill="1" applyBorder="1" applyAlignment="1">
      <alignment horizontal="center"/>
    </xf>
    <xf numFmtId="0" fontId="7" fillId="3" borderId="92" xfId="12" applyFont="1" applyFill="1" applyBorder="1" applyAlignment="1">
      <alignment horizontal="center"/>
    </xf>
    <xf numFmtId="0" fontId="7" fillId="3" borderId="93" xfId="12" applyFont="1" applyFill="1" applyBorder="1" applyAlignment="1">
      <alignment horizontal="center"/>
    </xf>
    <xf numFmtId="0" fontId="7" fillId="2" borderId="83" xfId="12" applyFont="1" applyFill="1" applyBorder="1" applyAlignment="1" applyProtection="1">
      <alignment horizontal="left" vertical="center" wrapText="1"/>
      <protection locked="0"/>
    </xf>
    <xf numFmtId="0" fontId="7" fillId="2" borderId="71" xfId="12" applyFont="1" applyFill="1" applyBorder="1" applyAlignment="1" applyProtection="1">
      <alignment horizontal="left" vertical="center" wrapText="1"/>
      <protection locked="0"/>
    </xf>
    <xf numFmtId="0" fontId="6" fillId="0" borderId="46" xfId="12" applyFont="1" applyFill="1" applyBorder="1" applyAlignment="1">
      <alignment horizontal="center" vertical="center"/>
    </xf>
    <xf numFmtId="0" fontId="6" fillId="0" borderId="7" xfId="12" applyFont="1" applyFill="1" applyBorder="1" applyAlignment="1">
      <alignment horizontal="center" vertical="center"/>
    </xf>
    <xf numFmtId="0" fontId="6" fillId="0" borderId="59" xfId="12" applyFont="1" applyFill="1" applyBorder="1" applyAlignment="1">
      <alignment horizontal="center" vertical="center"/>
    </xf>
    <xf numFmtId="0" fontId="7" fillId="2" borderId="56" xfId="12" applyFont="1" applyFill="1" applyBorder="1" applyAlignment="1" applyProtection="1">
      <alignment horizontal="left" vertical="center" wrapText="1"/>
      <protection locked="0"/>
    </xf>
    <xf numFmtId="0" fontId="7" fillId="2" borderId="47" xfId="12" applyFont="1" applyFill="1" applyBorder="1" applyAlignment="1" applyProtection="1">
      <alignment horizontal="left" vertical="center" wrapText="1"/>
      <protection locked="0"/>
    </xf>
    <xf numFmtId="0" fontId="7" fillId="2" borderId="48" xfId="12" applyFont="1" applyFill="1" applyBorder="1" applyAlignment="1" applyProtection="1">
      <alignment horizontal="left" vertical="center" wrapText="1"/>
      <protection locked="0"/>
    </xf>
    <xf numFmtId="0" fontId="6" fillId="0" borderId="56" xfId="12" applyFont="1" applyFill="1" applyBorder="1" applyAlignment="1">
      <alignment horizontal="center"/>
    </xf>
    <xf numFmtId="0" fontId="6" fillId="0" borderId="47" xfId="12" applyFont="1" applyFill="1" applyBorder="1" applyAlignment="1">
      <alignment horizontal="center"/>
    </xf>
    <xf numFmtId="3" fontId="9" fillId="3" borderId="47" xfId="12" applyNumberFormat="1" applyFont="1" applyFill="1" applyBorder="1" applyAlignment="1" applyProtection="1">
      <alignment horizontal="center" vertical="center" wrapText="1"/>
      <protection locked="0"/>
    </xf>
    <xf numFmtId="3" fontId="9" fillId="3" borderId="48" xfId="12" applyNumberFormat="1" applyFont="1" applyFill="1" applyBorder="1" applyAlignment="1" applyProtection="1">
      <alignment horizontal="center" vertical="center" wrapText="1"/>
      <protection locked="0"/>
    </xf>
    <xf numFmtId="0" fontId="6" fillId="0" borderId="1" xfId="12" applyFont="1" applyBorder="1" applyAlignment="1">
      <alignment horizontal="center"/>
    </xf>
    <xf numFmtId="0" fontId="7" fillId="0" borderId="78" xfId="12" applyFont="1" applyBorder="1" applyAlignment="1">
      <alignment horizontal="center" vertical="center" wrapText="1"/>
    </xf>
    <xf numFmtId="0" fontId="7" fillId="0" borderId="79" xfId="12" applyFont="1" applyBorder="1" applyAlignment="1">
      <alignment horizontal="center" vertical="center" wrapText="1"/>
    </xf>
    <xf numFmtId="0" fontId="7" fillId="2" borderId="5" xfId="12" applyFont="1" applyFill="1" applyBorder="1" applyAlignment="1">
      <alignment horizontal="left" vertical="center"/>
    </xf>
    <xf numFmtId="0" fontId="7" fillId="2" borderId="1" xfId="12" applyFont="1" applyFill="1" applyBorder="1" applyAlignment="1">
      <alignment horizontal="left" vertical="center"/>
    </xf>
    <xf numFmtId="0" fontId="7" fillId="2" borderId="94" xfId="12" applyFont="1" applyFill="1" applyBorder="1" applyAlignment="1">
      <alignment horizontal="left" vertical="center"/>
    </xf>
    <xf numFmtId="0" fontId="13" fillId="2" borderId="77" xfId="12" applyFont="1" applyFill="1" applyBorder="1" applyAlignment="1">
      <alignment horizontal="center" vertical="center" wrapText="1"/>
    </xf>
    <xf numFmtId="0" fontId="13" fillId="2" borderId="81" xfId="12" applyFont="1" applyFill="1" applyBorder="1" applyAlignment="1">
      <alignment horizontal="center" vertical="center" wrapText="1"/>
    </xf>
    <xf numFmtId="0" fontId="9" fillId="0" borderId="82" xfId="12" applyFont="1" applyBorder="1" applyAlignment="1" applyProtection="1">
      <alignment horizontal="center" vertical="center" wrapText="1"/>
      <protection locked="0"/>
    </xf>
    <xf numFmtId="0" fontId="9" fillId="0" borderId="75" xfId="12" applyFont="1" applyBorder="1" applyAlignment="1" applyProtection="1">
      <alignment horizontal="center" vertical="center" wrapText="1"/>
      <protection locked="0"/>
    </xf>
    <xf numFmtId="0" fontId="9" fillId="0" borderId="76" xfId="12" applyFont="1" applyBorder="1" applyAlignment="1" applyProtection="1">
      <alignment horizontal="center" vertical="center" wrapText="1"/>
      <protection locked="0"/>
    </xf>
    <xf numFmtId="0" fontId="9" fillId="0" borderId="56" xfId="12" applyFont="1" applyBorder="1" applyAlignment="1" applyProtection="1">
      <alignment horizontal="center" vertical="center" wrapText="1"/>
      <protection locked="0"/>
    </xf>
    <xf numFmtId="0" fontId="9" fillId="0" borderId="47" xfId="12" applyFont="1" applyBorder="1" applyAlignment="1" applyProtection="1">
      <alignment horizontal="center" vertical="center" wrapText="1"/>
      <protection locked="0"/>
    </xf>
    <xf numFmtId="0" fontId="13" fillId="2" borderId="77" xfId="12" applyFont="1" applyFill="1" applyBorder="1" applyAlignment="1">
      <alignment horizontal="center" vertical="center"/>
    </xf>
    <xf numFmtId="0" fontId="13" fillId="2" borderId="110" xfId="12" applyFont="1" applyFill="1" applyBorder="1" applyAlignment="1">
      <alignment horizontal="center" vertical="center"/>
    </xf>
    <xf numFmtId="0" fontId="6" fillId="0" borderId="83" xfId="12" applyFont="1" applyFill="1" applyBorder="1" applyAlignment="1">
      <alignment horizontal="left"/>
    </xf>
    <xf numFmtId="0" fontId="6" fillId="0" borderId="71" xfId="12" applyFont="1" applyFill="1" applyBorder="1" applyAlignment="1">
      <alignment horizontal="left"/>
    </xf>
    <xf numFmtId="0" fontId="7" fillId="2" borderId="80" xfId="12" applyFont="1" applyFill="1" applyBorder="1" applyAlignment="1">
      <alignment horizontal="left" vertical="center"/>
    </xf>
    <xf numFmtId="0" fontId="7" fillId="2" borderId="77" xfId="12" applyFont="1" applyFill="1" applyBorder="1" applyAlignment="1">
      <alignment horizontal="left" vertical="center"/>
    </xf>
    <xf numFmtId="0" fontId="6" fillId="0" borderId="83" xfId="12" applyFont="1" applyFill="1" applyBorder="1" applyAlignment="1">
      <alignment horizontal="center"/>
    </xf>
    <xf numFmtId="0" fontId="6" fillId="0" borderId="71" xfId="12" applyFont="1" applyFill="1" applyBorder="1" applyAlignment="1">
      <alignment horizontal="center"/>
    </xf>
    <xf numFmtId="0" fontId="9" fillId="0" borderId="47" xfId="12" applyFont="1" applyFill="1" applyBorder="1" applyAlignment="1" applyProtection="1">
      <alignment horizontal="center" vertical="center" wrapText="1"/>
      <protection hidden="1"/>
    </xf>
    <xf numFmtId="1" fontId="13" fillId="2" borderId="77" xfId="12" applyNumberFormat="1" applyFont="1" applyFill="1" applyBorder="1" applyAlignment="1" applyProtection="1">
      <alignment horizontal="center" vertical="center" wrapText="1"/>
      <protection locked="0"/>
    </xf>
    <xf numFmtId="0" fontId="9" fillId="0" borderId="83" xfId="12" applyFont="1" applyBorder="1" applyAlignment="1" applyProtection="1">
      <alignment horizontal="center" vertical="center" wrapText="1"/>
      <protection locked="0"/>
    </xf>
    <xf numFmtId="0" fontId="9" fillId="0" borderId="71" xfId="12" applyFont="1" applyBorder="1" applyAlignment="1" applyProtection="1">
      <alignment horizontal="center" vertical="center" wrapText="1"/>
      <protection locked="0"/>
    </xf>
    <xf numFmtId="0" fontId="9" fillId="0" borderId="71" xfId="12" applyFont="1" applyFill="1" applyBorder="1" applyAlignment="1" applyProtection="1">
      <alignment horizontal="center" vertical="center" wrapText="1"/>
      <protection hidden="1"/>
    </xf>
    <xf numFmtId="3" fontId="9" fillId="3" borderId="71" xfId="12" applyNumberFormat="1" applyFont="1" applyFill="1" applyBorder="1" applyAlignment="1" applyProtection="1">
      <alignment horizontal="center" vertical="center" wrapText="1"/>
      <protection locked="0"/>
    </xf>
    <xf numFmtId="3" fontId="9" fillId="3" borderId="65" xfId="12" applyNumberFormat="1" applyFont="1" applyFill="1" applyBorder="1" applyAlignment="1" applyProtection="1">
      <alignment horizontal="center" vertical="center" wrapText="1"/>
      <protection locked="0"/>
    </xf>
    <xf numFmtId="0" fontId="7" fillId="2" borderId="80" xfId="12" applyFont="1" applyFill="1" applyBorder="1" applyAlignment="1" applyProtection="1">
      <alignment horizontal="left" vertical="center" wrapText="1"/>
      <protection locked="0"/>
    </xf>
    <xf numFmtId="0" fontId="7" fillId="2" borderId="77" xfId="12" applyFont="1" applyFill="1" applyBorder="1" applyAlignment="1" applyProtection="1">
      <alignment horizontal="left" vertical="center" wrapText="1"/>
      <protection locked="0"/>
    </xf>
    <xf numFmtId="0" fontId="9" fillId="0" borderId="75" xfId="12" applyFont="1" applyFill="1" applyBorder="1" applyAlignment="1" applyProtection="1">
      <alignment horizontal="center" vertical="center" wrapText="1"/>
      <protection hidden="1"/>
    </xf>
    <xf numFmtId="3" fontId="9" fillId="3" borderId="75" xfId="12" applyNumberFormat="1" applyFont="1" applyFill="1" applyBorder="1" applyAlignment="1" applyProtection="1">
      <alignment horizontal="center" vertical="center" wrapText="1"/>
      <protection locked="0"/>
    </xf>
    <xf numFmtId="3" fontId="9" fillId="3" borderId="76" xfId="12" applyNumberFormat="1" applyFont="1" applyFill="1" applyBorder="1" applyAlignment="1" applyProtection="1">
      <alignment horizontal="center" vertical="center" wrapText="1"/>
      <protection locked="0"/>
    </xf>
    <xf numFmtId="0" fontId="8" fillId="2" borderId="89" xfId="12" applyFont="1" applyFill="1" applyBorder="1" applyAlignment="1">
      <alignment horizontal="center" vertical="center"/>
    </xf>
    <xf numFmtId="0" fontId="8" fillId="2" borderId="90" xfId="12" applyFont="1" applyFill="1" applyBorder="1" applyAlignment="1">
      <alignment horizontal="center" vertical="center"/>
    </xf>
    <xf numFmtId="17" fontId="9" fillId="0" borderId="47" xfId="12" applyNumberFormat="1" applyFont="1" applyFill="1" applyBorder="1" applyAlignment="1" applyProtection="1">
      <alignment horizontal="center" vertical="center" wrapText="1"/>
      <protection hidden="1"/>
    </xf>
    <xf numFmtId="0" fontId="7" fillId="2" borderId="3" xfId="12" applyFont="1" applyFill="1" applyBorder="1" applyAlignment="1">
      <alignment horizontal="center" vertical="center"/>
    </xf>
    <xf numFmtId="0" fontId="7" fillId="2" borderId="88" xfId="12" applyFont="1" applyFill="1" applyBorder="1" applyAlignment="1">
      <alignment horizontal="center" vertical="center"/>
    </xf>
    <xf numFmtId="0" fontId="7" fillId="2" borderId="4" xfId="12" applyFont="1" applyFill="1" applyBorder="1" applyAlignment="1">
      <alignment horizontal="center" vertical="center"/>
    </xf>
    <xf numFmtId="0" fontId="6" fillId="0" borderId="63" xfId="12" applyFont="1" applyFill="1" applyBorder="1" applyAlignment="1">
      <alignment horizontal="center"/>
    </xf>
    <xf numFmtId="0" fontId="6" fillId="0" borderId="61" xfId="12" applyFont="1" applyFill="1" applyBorder="1" applyAlignment="1">
      <alignment horizontal="center"/>
    </xf>
    <xf numFmtId="3" fontId="9" fillId="3" borderId="61" xfId="12" applyNumberFormat="1" applyFont="1" applyFill="1" applyBorder="1" applyAlignment="1" applyProtection="1">
      <alignment horizontal="center" vertical="center" wrapText="1"/>
      <protection locked="0"/>
    </xf>
    <xf numFmtId="3" fontId="9" fillId="3" borderId="62" xfId="12" applyNumberFormat="1" applyFont="1" applyFill="1" applyBorder="1" applyAlignment="1" applyProtection="1">
      <alignment horizontal="center" vertical="center" wrapText="1"/>
      <protection locked="0"/>
    </xf>
    <xf numFmtId="0" fontId="6" fillId="0" borderId="46" xfId="12" applyFont="1" applyFill="1" applyBorder="1" applyAlignment="1">
      <alignment horizontal="center"/>
    </xf>
    <xf numFmtId="0" fontId="6" fillId="0" borderId="7" xfId="12" applyFont="1" applyFill="1" applyBorder="1" applyAlignment="1">
      <alignment horizontal="center"/>
    </xf>
    <xf numFmtId="0" fontId="6" fillId="0" borderId="59" xfId="12" applyFont="1" applyFill="1" applyBorder="1" applyAlignment="1">
      <alignment horizontal="center"/>
    </xf>
    <xf numFmtId="0" fontId="6" fillId="0" borderId="84" xfId="12" applyFont="1" applyFill="1" applyBorder="1" applyAlignment="1">
      <alignment horizontal="center"/>
    </xf>
    <xf numFmtId="0" fontId="6" fillId="0" borderId="95" xfId="12" applyFont="1" applyFill="1" applyBorder="1" applyAlignment="1">
      <alignment horizontal="center"/>
    </xf>
    <xf numFmtId="0" fontId="6" fillId="0" borderId="58" xfId="12" applyFont="1" applyFill="1" applyBorder="1" applyAlignment="1">
      <alignment horizontal="center"/>
    </xf>
    <xf numFmtId="0" fontId="6" fillId="0" borderId="96" xfId="12" applyFont="1" applyFill="1" applyBorder="1" applyAlignment="1">
      <alignment horizontal="center"/>
    </xf>
    <xf numFmtId="0" fontId="3" fillId="0" borderId="0" xfId="12" applyAlignment="1"/>
    <xf numFmtId="10" fontId="14" fillId="0" borderId="13" xfId="12" applyNumberFormat="1" applyFont="1" applyFill="1" applyBorder="1" applyAlignment="1" applyProtection="1">
      <alignment horizontal="center" vertical="center"/>
    </xf>
    <xf numFmtId="10" fontId="15" fillId="14" borderId="13" xfId="12" applyNumberFormat="1" applyFont="1" applyFill="1" applyBorder="1" applyAlignment="1" applyProtection="1">
      <alignment horizontal="center" vertical="center"/>
    </xf>
    <xf numFmtId="10" fontId="15" fillId="14" borderId="14" xfId="12" applyNumberFormat="1" applyFont="1" applyFill="1" applyBorder="1" applyAlignment="1" applyProtection="1">
      <alignment horizontal="center" vertical="center"/>
    </xf>
    <xf numFmtId="10" fontId="15" fillId="14" borderId="78" xfId="12" applyNumberFormat="1" applyFont="1" applyFill="1" applyBorder="1" applyAlignment="1" applyProtection="1">
      <alignment horizontal="center" vertical="center"/>
    </xf>
    <xf numFmtId="10" fontId="15" fillId="14" borderId="79" xfId="12" applyNumberFormat="1" applyFont="1" applyFill="1" applyBorder="1" applyAlignment="1" applyProtection="1">
      <alignment horizontal="center" vertical="center"/>
    </xf>
    <xf numFmtId="10" fontId="15" fillId="14" borderId="99" xfId="12" applyNumberFormat="1" applyFont="1" applyFill="1" applyBorder="1" applyAlignment="1" applyProtection="1">
      <alignment horizontal="center" vertical="center"/>
    </xf>
    <xf numFmtId="10" fontId="15" fillId="14" borderId="102" xfId="12" applyNumberFormat="1" applyFont="1" applyFill="1" applyBorder="1" applyAlignment="1" applyProtection="1">
      <alignment horizontal="center" vertical="center"/>
    </xf>
    <xf numFmtId="10" fontId="15" fillId="14" borderId="100" xfId="12" applyNumberFormat="1" applyFont="1" applyFill="1" applyBorder="1" applyAlignment="1" applyProtection="1">
      <alignment horizontal="center" vertical="center"/>
    </xf>
    <xf numFmtId="10" fontId="15" fillId="14" borderId="103" xfId="12" applyNumberFormat="1" applyFont="1" applyFill="1" applyBorder="1" applyAlignment="1" applyProtection="1">
      <alignment horizontal="center" vertical="center"/>
    </xf>
    <xf numFmtId="0" fontId="16" fillId="0" borderId="19" xfId="12" applyFont="1" applyBorder="1" applyAlignment="1" applyProtection="1">
      <alignment horizontal="center" vertical="center"/>
      <protection hidden="1"/>
    </xf>
    <xf numFmtId="0" fontId="6" fillId="0" borderId="13" xfId="12" applyFont="1" applyBorder="1" applyAlignment="1" applyProtection="1">
      <alignment horizontal="center" vertical="center"/>
      <protection hidden="1"/>
    </xf>
    <xf numFmtId="0" fontId="6" fillId="0" borderId="19" xfId="12" applyFont="1" applyBorder="1" applyAlignment="1" applyProtection="1">
      <alignment horizontal="center" vertical="center"/>
      <protection hidden="1"/>
    </xf>
    <xf numFmtId="0" fontId="10" fillId="0" borderId="19" xfId="12" applyFont="1" applyBorder="1" applyAlignment="1" applyProtection="1">
      <alignment horizontal="center" vertical="center"/>
      <protection hidden="1"/>
    </xf>
    <xf numFmtId="0" fontId="10" fillId="0" borderId="13" xfId="12" applyFont="1" applyBorder="1" applyAlignment="1" applyProtection="1">
      <alignment horizontal="center" vertical="center"/>
      <protection hidden="1"/>
    </xf>
    <xf numFmtId="10" fontId="14" fillId="0" borderId="15" xfId="12" applyNumberFormat="1" applyFont="1" applyFill="1" applyBorder="1" applyAlignment="1" applyProtection="1">
      <alignment horizontal="center" vertical="center"/>
    </xf>
    <xf numFmtId="10" fontId="15" fillId="14" borderId="15" xfId="12" applyNumberFormat="1" applyFont="1" applyFill="1" applyBorder="1" applyAlignment="1" applyProtection="1">
      <alignment horizontal="center" vertical="center"/>
    </xf>
    <xf numFmtId="0" fontId="6" fillId="0" borderId="29" xfId="12" applyFont="1" applyBorder="1" applyAlignment="1" applyProtection="1">
      <alignment horizontal="center" vertical="center"/>
      <protection hidden="1"/>
    </xf>
    <xf numFmtId="0" fontId="6" fillId="0" borderId="15" xfId="12" applyFont="1" applyBorder="1" applyAlignment="1" applyProtection="1">
      <alignment horizontal="center" vertical="center"/>
      <protection hidden="1"/>
    </xf>
    <xf numFmtId="0" fontId="7" fillId="3" borderId="19" xfId="12" applyFont="1" applyFill="1" applyBorder="1" applyAlignment="1">
      <alignment horizontal="left"/>
    </xf>
    <xf numFmtId="0" fontId="7" fillId="3" borderId="13" xfId="12" applyFont="1" applyFill="1" applyBorder="1" applyAlignment="1">
      <alignment horizontal="left"/>
    </xf>
    <xf numFmtId="0" fontId="7" fillId="3" borderId="14" xfId="12" applyFont="1" applyFill="1" applyBorder="1" applyAlignment="1">
      <alignment horizontal="left"/>
    </xf>
    <xf numFmtId="0" fontId="8" fillId="2" borderId="13" xfId="12" applyFont="1" applyFill="1" applyBorder="1" applyAlignment="1">
      <alignment horizontal="center" vertical="center"/>
    </xf>
    <xf numFmtId="0" fontId="8" fillId="2" borderId="14" xfId="12" applyFont="1" applyFill="1" applyBorder="1" applyAlignment="1">
      <alignment horizontal="center" vertical="center"/>
    </xf>
    <xf numFmtId="0" fontId="7" fillId="2" borderId="19" xfId="12" applyFont="1" applyFill="1" applyBorder="1" applyAlignment="1">
      <alignment horizontal="center"/>
    </xf>
    <xf numFmtId="0" fontId="7" fillId="2" borderId="13" xfId="12" applyFont="1" applyFill="1" applyBorder="1" applyAlignment="1">
      <alignment horizontal="center"/>
    </xf>
    <xf numFmtId="0" fontId="9" fillId="0" borderId="13" xfId="12" applyFont="1" applyFill="1" applyBorder="1" applyAlignment="1" applyProtection="1">
      <alignment horizontal="left" vertical="center" wrapText="1"/>
      <protection hidden="1"/>
    </xf>
    <xf numFmtId="0" fontId="9" fillId="0" borderId="23" xfId="12" applyFont="1" applyFill="1" applyBorder="1" applyAlignment="1" applyProtection="1">
      <alignment horizontal="left" vertical="center" wrapText="1"/>
      <protection hidden="1"/>
    </xf>
    <xf numFmtId="0" fontId="9" fillId="0" borderId="1" xfId="12" applyFont="1" applyFill="1" applyBorder="1" applyAlignment="1" applyProtection="1">
      <alignment horizontal="left" vertical="center" wrapText="1"/>
      <protection hidden="1"/>
    </xf>
    <xf numFmtId="0" fontId="9" fillId="0" borderId="2" xfId="12" applyFont="1" applyFill="1" applyBorder="1" applyAlignment="1" applyProtection="1">
      <alignment horizontal="left" vertical="center" wrapText="1"/>
      <protection hidden="1"/>
    </xf>
    <xf numFmtId="0" fontId="7" fillId="3" borderId="20" xfId="12" applyFont="1" applyFill="1" applyBorder="1" applyAlignment="1">
      <alignment horizontal="center" vertical="center"/>
    </xf>
    <xf numFmtId="0" fontId="7" fillId="3" borderId="21" xfId="12" applyFont="1" applyFill="1" applyBorder="1" applyAlignment="1">
      <alignment horizontal="center" vertical="center"/>
    </xf>
    <xf numFmtId="0" fontId="9" fillId="0" borderId="19" xfId="12" applyFont="1" applyFill="1" applyBorder="1" applyAlignment="1" applyProtection="1">
      <alignment horizontal="left" vertical="center" wrapText="1"/>
      <protection hidden="1"/>
    </xf>
    <xf numFmtId="168" fontId="8" fillId="0" borderId="5" xfId="12" applyNumberFormat="1" applyFont="1" applyFill="1" applyBorder="1" applyAlignment="1" applyProtection="1">
      <alignment horizontal="center" vertical="center"/>
      <protection locked="0"/>
    </xf>
    <xf numFmtId="168" fontId="8" fillId="0" borderId="98" xfId="12" applyNumberFormat="1" applyFont="1" applyFill="1" applyBorder="1" applyAlignment="1" applyProtection="1">
      <alignment horizontal="center" vertical="center"/>
      <protection locked="0"/>
    </xf>
    <xf numFmtId="0" fontId="13" fillId="14" borderId="40" xfId="12" applyFont="1" applyFill="1" applyBorder="1" applyAlignment="1">
      <alignment horizontal="center" vertical="center"/>
    </xf>
    <xf numFmtId="0" fontId="13" fillId="14" borderId="41" xfId="12" applyFont="1" applyFill="1" applyBorder="1" applyAlignment="1">
      <alignment horizontal="center" vertical="center"/>
    </xf>
    <xf numFmtId="0" fontId="13" fillId="14" borderId="0" xfId="12" applyFont="1" applyFill="1" applyBorder="1" applyAlignment="1">
      <alignment horizontal="center" vertical="center"/>
    </xf>
    <xf numFmtId="0" fontId="13" fillId="14" borderId="18" xfId="12" applyFont="1" applyFill="1" applyBorder="1" applyAlignment="1">
      <alignment horizontal="center" vertical="center"/>
    </xf>
    <xf numFmtId="0" fontId="13" fillId="14" borderId="10" xfId="12" applyFont="1" applyFill="1" applyBorder="1" applyAlignment="1">
      <alignment horizontal="center" vertical="center"/>
    </xf>
    <xf numFmtId="0" fontId="13" fillId="14" borderId="109" xfId="12" applyFont="1" applyFill="1" applyBorder="1" applyAlignment="1">
      <alignment horizontal="center" vertical="center"/>
    </xf>
    <xf numFmtId="0" fontId="9" fillId="0" borderId="13" xfId="12" applyFont="1" applyFill="1" applyBorder="1" applyAlignment="1" applyProtection="1">
      <alignment horizontal="left" vertical="center"/>
      <protection hidden="1"/>
    </xf>
    <xf numFmtId="0" fontId="10" fillId="2" borderId="5" xfId="12" applyFont="1" applyFill="1" applyBorder="1" applyAlignment="1" applyProtection="1">
      <alignment horizontal="right" vertical="center"/>
      <protection hidden="1"/>
    </xf>
    <xf numFmtId="0" fontId="10" fillId="2" borderId="1" xfId="12" applyFont="1" applyFill="1" applyBorder="1" applyAlignment="1" applyProtection="1">
      <alignment horizontal="right" vertical="center"/>
      <protection hidden="1"/>
    </xf>
    <xf numFmtId="0" fontId="10" fillId="2" borderId="2" xfId="12" applyFont="1" applyFill="1" applyBorder="1" applyAlignment="1" applyProtection="1">
      <alignment horizontal="right" vertical="center"/>
      <protection hidden="1"/>
    </xf>
    <xf numFmtId="168" fontId="13" fillId="2" borderId="23" xfId="12" applyNumberFormat="1" applyFont="1" applyFill="1" applyBorder="1" applyAlignment="1" applyProtection="1">
      <alignment horizontal="center" vertical="center"/>
    </xf>
    <xf numFmtId="168" fontId="13" fillId="2" borderId="2" xfId="12" applyNumberFormat="1" applyFont="1" applyFill="1" applyBorder="1" applyAlignment="1" applyProtection="1">
      <alignment horizontal="center" vertical="center"/>
    </xf>
    <xf numFmtId="0" fontId="7" fillId="2" borderId="19" xfId="12" applyFont="1" applyFill="1" applyBorder="1" applyAlignment="1" applyProtection="1">
      <alignment horizontal="center" vertical="center"/>
      <protection hidden="1"/>
    </xf>
    <xf numFmtId="0" fontId="7" fillId="2" borderId="13" xfId="12" applyFont="1" applyFill="1" applyBorder="1" applyAlignment="1" applyProtection="1">
      <alignment horizontal="center" vertical="center"/>
      <protection hidden="1"/>
    </xf>
    <xf numFmtId="0" fontId="13" fillId="2" borderId="13" xfId="12" applyFont="1" applyFill="1" applyBorder="1" applyAlignment="1">
      <alignment horizontal="center" vertical="center"/>
    </xf>
    <xf numFmtId="0" fontId="13" fillId="2" borderId="23" xfId="12" applyFont="1" applyFill="1" applyBorder="1" applyAlignment="1" applyProtection="1">
      <alignment horizontal="center" vertical="center"/>
      <protection hidden="1"/>
    </xf>
    <xf numFmtId="0" fontId="13" fillId="2" borderId="2" xfId="12" applyFont="1" applyFill="1" applyBorder="1" applyAlignment="1" applyProtection="1">
      <alignment horizontal="center" vertical="center"/>
      <protection hidden="1"/>
    </xf>
    <xf numFmtId="0" fontId="9" fillId="0" borderId="5" xfId="12" applyFont="1" applyFill="1" applyBorder="1" applyAlignment="1" applyProtection="1">
      <alignment horizontal="left" vertical="center" wrapText="1"/>
      <protection hidden="1"/>
    </xf>
    <xf numFmtId="0" fontId="10" fillId="2" borderId="29" xfId="12" applyFont="1" applyFill="1" applyBorder="1" applyAlignment="1" applyProtection="1">
      <alignment horizontal="left" vertical="center"/>
      <protection hidden="1"/>
    </xf>
    <xf numFmtId="0" fontId="10" fillId="2" borderId="15" xfId="12" applyFont="1" applyFill="1" applyBorder="1" applyAlignment="1" applyProtection="1">
      <alignment horizontal="left" vertical="center"/>
      <protection hidden="1"/>
    </xf>
    <xf numFmtId="0" fontId="13" fillId="2" borderId="19" xfId="12" applyFont="1" applyFill="1" applyBorder="1" applyAlignment="1" applyProtection="1">
      <alignment horizontal="center" vertical="center"/>
      <protection hidden="1"/>
    </xf>
    <xf numFmtId="0" fontId="13" fillId="2" borderId="13" xfId="12" applyFont="1" applyFill="1" applyBorder="1" applyAlignment="1" applyProtection="1">
      <alignment horizontal="center" vertical="center"/>
      <protection hidden="1"/>
    </xf>
    <xf numFmtId="0" fontId="8" fillId="2" borderId="19" xfId="12" applyFont="1" applyFill="1" applyBorder="1" applyAlignment="1" applyProtection="1">
      <alignment horizontal="center" vertical="center"/>
      <protection hidden="1"/>
    </xf>
    <xf numFmtId="0" fontId="8" fillId="2" borderId="13" xfId="12" applyFont="1" applyFill="1" applyBorder="1" applyAlignment="1" applyProtection="1">
      <alignment horizontal="center" vertical="center"/>
      <protection hidden="1"/>
    </xf>
    <xf numFmtId="0" fontId="13" fillId="2" borderId="14" xfId="12" applyFont="1" applyFill="1" applyBorder="1" applyAlignment="1">
      <alignment horizontal="center" vertical="center"/>
    </xf>
    <xf numFmtId="0" fontId="6" fillId="0" borderId="28" xfId="12" applyFont="1" applyBorder="1" applyAlignment="1">
      <alignment horizontal="center"/>
    </xf>
    <xf numFmtId="0" fontId="6" fillId="0" borderId="11" xfId="12" applyFont="1" applyBorder="1" applyAlignment="1">
      <alignment horizontal="center"/>
    </xf>
    <xf numFmtId="0" fontId="7" fillId="0" borderId="19" xfId="12" applyFont="1" applyBorder="1" applyAlignment="1">
      <alignment horizontal="center" vertical="center" wrapText="1"/>
    </xf>
    <xf numFmtId="0" fontId="7" fillId="0" borderId="13" xfId="12" applyFont="1" applyBorder="1" applyAlignment="1">
      <alignment horizontal="center" vertical="center" wrapText="1"/>
    </xf>
    <xf numFmtId="0" fontId="7" fillId="0" borderId="14" xfId="12" applyFont="1" applyBorder="1" applyAlignment="1">
      <alignment horizontal="center" vertical="center" wrapText="1"/>
    </xf>
    <xf numFmtId="0" fontId="7" fillId="3" borderId="5" xfId="12" applyFont="1" applyFill="1" applyBorder="1" applyAlignment="1">
      <alignment horizontal="center" vertical="center"/>
    </xf>
    <xf numFmtId="0" fontId="7" fillId="3" borderId="1" xfId="12" applyFont="1" applyFill="1" applyBorder="1" applyAlignment="1">
      <alignment horizontal="center" vertical="center"/>
    </xf>
    <xf numFmtId="0" fontId="7" fillId="3" borderId="98" xfId="12" applyFont="1" applyFill="1" applyBorder="1" applyAlignment="1">
      <alignment horizontal="center" vertical="center"/>
    </xf>
    <xf numFmtId="0" fontId="9" fillId="0" borderId="19" xfId="12" applyFont="1" applyFill="1" applyBorder="1" applyAlignment="1" applyProtection="1">
      <alignment horizontal="left" vertical="center"/>
      <protection hidden="1"/>
    </xf>
    <xf numFmtId="0" fontId="13" fillId="14" borderId="106" xfId="12" applyFont="1" applyFill="1" applyBorder="1" applyAlignment="1">
      <alignment horizontal="center" vertical="center"/>
    </xf>
    <xf numFmtId="0" fontId="13" fillId="14" borderId="101" xfId="12" applyFont="1" applyFill="1" applyBorder="1" applyAlignment="1">
      <alignment horizontal="center" vertical="center"/>
    </xf>
    <xf numFmtId="168" fontId="8" fillId="0" borderId="13" xfId="12" applyNumberFormat="1" applyFont="1" applyFill="1" applyBorder="1" applyAlignment="1" applyProtection="1">
      <alignment horizontal="center" vertical="center"/>
      <protection locked="0"/>
    </xf>
    <xf numFmtId="168" fontId="8" fillId="0" borderId="14" xfId="12" applyNumberFormat="1" applyFont="1" applyFill="1" applyBorder="1" applyAlignment="1" applyProtection="1">
      <alignment horizontal="center" vertical="center"/>
      <protection locked="0"/>
    </xf>
    <xf numFmtId="168" fontId="8" fillId="14" borderId="13" xfId="12" applyNumberFormat="1" applyFont="1" applyFill="1" applyBorder="1" applyAlignment="1" applyProtection="1">
      <alignment horizontal="center" vertical="center"/>
      <protection locked="0"/>
    </xf>
    <xf numFmtId="168" fontId="8" fillId="14" borderId="14" xfId="12" applyNumberFormat="1" applyFont="1" applyFill="1" applyBorder="1" applyAlignment="1" applyProtection="1">
      <alignment horizontal="center" vertical="center"/>
      <protection locked="0"/>
    </xf>
    <xf numFmtId="168" fontId="13" fillId="2" borderId="32" xfId="12" applyNumberFormat="1" applyFont="1" applyFill="1" applyBorder="1" applyAlignment="1" applyProtection="1">
      <alignment horizontal="center" vertical="center"/>
    </xf>
    <xf numFmtId="168" fontId="13" fillId="2" borderId="30" xfId="12" applyNumberFormat="1" applyFont="1" applyFill="1" applyBorder="1" applyAlignment="1" applyProtection="1">
      <alignment horizontal="center" vertical="center"/>
    </xf>
    <xf numFmtId="0" fontId="7" fillId="2" borderId="19" xfId="12" applyFont="1" applyFill="1" applyBorder="1" applyAlignment="1">
      <alignment horizontal="center" vertical="center"/>
    </xf>
    <xf numFmtId="0" fontId="7" fillId="2" borderId="13" xfId="12" applyFont="1" applyFill="1" applyBorder="1" applyAlignment="1">
      <alignment horizontal="center" vertical="center"/>
    </xf>
    <xf numFmtId="0" fontId="9" fillId="0" borderId="29" xfId="12" applyFont="1" applyFill="1" applyBorder="1" applyAlignment="1" applyProtection="1">
      <alignment horizontal="left" vertical="center" wrapText="1"/>
      <protection hidden="1"/>
    </xf>
    <xf numFmtId="0" fontId="9" fillId="0" borderId="15" xfId="12" applyFont="1" applyFill="1" applyBorder="1" applyAlignment="1" applyProtection="1">
      <alignment horizontal="left" vertical="center" wrapText="1"/>
      <protection hidden="1"/>
    </xf>
    <xf numFmtId="0" fontId="7" fillId="0" borderId="28" xfId="12" applyFont="1" applyBorder="1" applyAlignment="1">
      <alignment horizontal="center" vertical="center" wrapText="1"/>
    </xf>
    <xf numFmtId="0" fontId="7" fillId="0" borderId="11" xfId="12" applyFont="1" applyBorder="1" applyAlignment="1">
      <alignment horizontal="center" vertical="center" wrapText="1"/>
    </xf>
    <xf numFmtId="0" fontId="7" fillId="0" borderId="12" xfId="12" applyFont="1" applyBorder="1" applyAlignment="1">
      <alignment horizontal="center" vertical="center" wrapText="1"/>
    </xf>
    <xf numFmtId="10" fontId="14" fillId="14" borderId="13" xfId="12" applyNumberFormat="1" applyFont="1" applyFill="1" applyBorder="1" applyAlignment="1" applyProtection="1">
      <alignment horizontal="center" vertical="center"/>
    </xf>
    <xf numFmtId="10" fontId="14" fillId="14" borderId="14" xfId="12" applyNumberFormat="1" applyFont="1" applyFill="1" applyBorder="1" applyAlignment="1" applyProtection="1">
      <alignment horizontal="center" vertical="center"/>
    </xf>
    <xf numFmtId="168" fontId="8" fillId="0" borderId="3" xfId="12" applyNumberFormat="1" applyFont="1" applyFill="1" applyBorder="1" applyAlignment="1" applyProtection="1">
      <alignment horizontal="center" vertical="center"/>
      <protection locked="0"/>
    </xf>
    <xf numFmtId="168" fontId="8" fillId="0" borderId="97" xfId="12" applyNumberFormat="1" applyFont="1" applyFill="1" applyBorder="1" applyAlignment="1" applyProtection="1">
      <alignment horizontal="center" vertical="center"/>
      <protection locked="0"/>
    </xf>
    <xf numFmtId="168" fontId="14" fillId="0" borderId="13" xfId="12" applyNumberFormat="1" applyFont="1" applyFill="1" applyBorder="1" applyAlignment="1" applyProtection="1">
      <alignment horizontal="center" vertical="center"/>
    </xf>
    <xf numFmtId="168" fontId="14" fillId="0" borderId="14" xfId="12" applyNumberFormat="1" applyFont="1" applyFill="1" applyBorder="1" applyAlignment="1" applyProtection="1">
      <alignment horizontal="center" vertical="center"/>
    </xf>
    <xf numFmtId="168" fontId="14" fillId="14" borderId="13" xfId="12" applyNumberFormat="1" applyFont="1" applyFill="1" applyBorder="1" applyAlignment="1" applyProtection="1">
      <alignment horizontal="center" vertical="center"/>
    </xf>
    <xf numFmtId="168" fontId="14" fillId="14" borderId="14" xfId="12" applyNumberFormat="1" applyFont="1" applyFill="1" applyBorder="1" applyAlignment="1" applyProtection="1">
      <alignment horizontal="center" vertical="center"/>
    </xf>
    <xf numFmtId="168" fontId="14" fillId="0" borderId="78" xfId="12" applyNumberFormat="1" applyFont="1" applyFill="1" applyBorder="1" applyAlignment="1" applyProtection="1">
      <alignment horizontal="center" vertical="center"/>
    </xf>
    <xf numFmtId="168" fontId="14" fillId="0" borderId="41" xfId="12" applyNumberFormat="1" applyFont="1" applyFill="1" applyBorder="1" applyAlignment="1" applyProtection="1">
      <alignment horizontal="center" vertical="center"/>
    </xf>
    <xf numFmtId="168" fontId="14" fillId="0" borderId="99" xfId="12" applyNumberFormat="1" applyFont="1" applyFill="1" applyBorder="1" applyAlignment="1" applyProtection="1">
      <alignment horizontal="center" vertical="center"/>
    </xf>
    <xf numFmtId="168" fontId="14" fillId="0" borderId="18" xfId="12" applyNumberFormat="1" applyFont="1" applyFill="1" applyBorder="1" applyAlignment="1" applyProtection="1">
      <alignment horizontal="center" vertical="center"/>
    </xf>
    <xf numFmtId="168" fontId="14" fillId="0" borderId="100" xfId="12" applyNumberFormat="1" applyFont="1" applyFill="1" applyBorder="1" applyAlignment="1" applyProtection="1">
      <alignment horizontal="center" vertical="center"/>
    </xf>
    <xf numFmtId="168" fontId="14" fillId="0" borderId="101" xfId="12" applyNumberFormat="1" applyFont="1" applyFill="1" applyBorder="1" applyAlignment="1" applyProtection="1">
      <alignment horizontal="center" vertical="center"/>
    </xf>
    <xf numFmtId="2" fontId="14" fillId="14" borderId="78" xfId="12" applyNumberFormat="1" applyFont="1" applyFill="1" applyBorder="1" applyAlignment="1" applyProtection="1">
      <alignment horizontal="center" vertical="center"/>
    </xf>
    <xf numFmtId="2" fontId="14" fillId="14" borderId="41" xfId="12" applyNumberFormat="1" applyFont="1" applyFill="1" applyBorder="1" applyAlignment="1" applyProtection="1">
      <alignment horizontal="center" vertical="center"/>
    </xf>
    <xf numFmtId="2" fontId="14" fillId="14" borderId="99" xfId="12" applyNumberFormat="1" applyFont="1" applyFill="1" applyBorder="1" applyAlignment="1" applyProtection="1">
      <alignment horizontal="center" vertical="center"/>
    </xf>
    <xf numFmtId="2" fontId="14" fillId="14" borderId="18" xfId="12" applyNumberFormat="1" applyFont="1" applyFill="1" applyBorder="1" applyAlignment="1" applyProtection="1">
      <alignment horizontal="center" vertical="center"/>
    </xf>
    <xf numFmtId="2" fontId="14" fillId="14" borderId="100" xfId="12" applyNumberFormat="1" applyFont="1" applyFill="1" applyBorder="1" applyAlignment="1" applyProtection="1">
      <alignment horizontal="center" vertical="center"/>
    </xf>
    <xf numFmtId="2" fontId="14" fillId="14" borderId="101" xfId="12" applyNumberFormat="1" applyFont="1" applyFill="1" applyBorder="1" applyAlignment="1" applyProtection="1">
      <alignment horizontal="center" vertical="center"/>
    </xf>
    <xf numFmtId="0" fontId="9" fillId="0" borderId="19" xfId="12" applyFont="1" applyBorder="1" applyAlignment="1" applyProtection="1">
      <alignment horizontal="center" vertical="center"/>
      <protection hidden="1"/>
    </xf>
    <xf numFmtId="168" fontId="14" fillId="14" borderId="78" xfId="12" applyNumberFormat="1" applyFont="1" applyFill="1" applyBorder="1" applyAlignment="1" applyProtection="1">
      <alignment horizontal="center" vertical="center"/>
    </xf>
    <xf numFmtId="168" fontId="14" fillId="14" borderId="41" xfId="12" applyNumberFormat="1" applyFont="1" applyFill="1" applyBorder="1" applyAlignment="1" applyProtection="1">
      <alignment horizontal="center" vertical="center"/>
    </xf>
    <xf numFmtId="168" fontId="14" fillId="14" borderId="99" xfId="12" applyNumberFormat="1" applyFont="1" applyFill="1" applyBorder="1" applyAlignment="1" applyProtection="1">
      <alignment horizontal="center" vertical="center"/>
    </xf>
    <xf numFmtId="168" fontId="14" fillId="14" borderId="18" xfId="12" applyNumberFormat="1" applyFont="1" applyFill="1" applyBorder="1" applyAlignment="1" applyProtection="1">
      <alignment horizontal="center" vertical="center"/>
    </xf>
    <xf numFmtId="168" fontId="14" fillId="14" borderId="100" xfId="12" applyNumberFormat="1" applyFont="1" applyFill="1" applyBorder="1" applyAlignment="1" applyProtection="1">
      <alignment horizontal="center" vertical="center"/>
    </xf>
    <xf numFmtId="168" fontId="14" fillId="14" borderId="101" xfId="12" applyNumberFormat="1" applyFont="1" applyFill="1" applyBorder="1" applyAlignment="1" applyProtection="1">
      <alignment horizontal="center" vertical="center"/>
    </xf>
    <xf numFmtId="0" fontId="23" fillId="0" borderId="50" xfId="0" applyFont="1" applyBorder="1" applyAlignment="1">
      <alignment horizontal="center" vertical="center"/>
    </xf>
    <xf numFmtId="0" fontId="23" fillId="0" borderId="104" xfId="0" applyFont="1" applyBorder="1" applyAlignment="1">
      <alignment horizontal="center" vertical="center"/>
    </xf>
    <xf numFmtId="0" fontId="0" fillId="0" borderId="11" xfId="0" applyBorder="1" applyAlignment="1">
      <alignment horizontal="center" vertical="center" wrapText="1"/>
    </xf>
    <xf numFmtId="0" fontId="0" fillId="0" borderId="13" xfId="0" applyBorder="1" applyAlignment="1">
      <alignment horizontal="center" vertical="center" wrapText="1"/>
    </xf>
    <xf numFmtId="0" fontId="0" fillId="0" borderId="15" xfId="0" applyBorder="1" applyAlignment="1">
      <alignment horizontal="center" vertical="center" wrapText="1"/>
    </xf>
    <xf numFmtId="0" fontId="0" fillId="0" borderId="28" xfId="0" applyBorder="1" applyAlignment="1">
      <alignment horizontal="center" vertical="center"/>
    </xf>
    <xf numFmtId="0" fontId="0" fillId="0" borderId="19" xfId="0" applyBorder="1" applyAlignment="1">
      <alignment horizontal="center" vertical="center"/>
    </xf>
    <xf numFmtId="0" fontId="0" fillId="0" borderId="29" xfId="0" applyBorder="1" applyAlignment="1">
      <alignment horizontal="center" vertical="center"/>
    </xf>
    <xf numFmtId="0" fontId="0" fillId="0" borderId="13" xfId="0" applyBorder="1" applyAlignment="1">
      <alignment vertical="center" wrapText="1"/>
    </xf>
    <xf numFmtId="0" fontId="0" fillId="0" borderId="13" xfId="0" applyBorder="1" applyAlignment="1">
      <alignment horizontal="left" vertical="center" wrapText="1"/>
    </xf>
    <xf numFmtId="0" fontId="0" fillId="0" borderId="11" xfId="0" applyBorder="1" applyAlignment="1">
      <alignment horizontal="left" vertical="center"/>
    </xf>
    <xf numFmtId="0" fontId="0" fillId="0" borderId="13" xfId="0" applyBorder="1" applyAlignment="1">
      <alignment horizontal="left" vertical="center"/>
    </xf>
    <xf numFmtId="0" fontId="0" fillId="0" borderId="15" xfId="0" applyBorder="1" applyAlignment="1">
      <alignment horizontal="left" vertical="center"/>
    </xf>
    <xf numFmtId="0" fontId="0" fillId="0" borderId="11" xfId="0" applyBorder="1" applyAlignment="1">
      <alignment vertical="center" wrapText="1"/>
    </xf>
    <xf numFmtId="0" fontId="0" fillId="0" borderId="13" xfId="0" applyBorder="1" applyAlignment="1">
      <alignment horizontal="center" vertical="center"/>
    </xf>
    <xf numFmtId="0" fontId="0" fillId="0" borderId="11" xfId="0" applyBorder="1" applyAlignment="1">
      <alignment horizontal="center" vertical="center"/>
    </xf>
    <xf numFmtId="0" fontId="0" fillId="0" borderId="15" xfId="0" applyBorder="1" applyAlignment="1">
      <alignment horizontal="center" vertical="center"/>
    </xf>
    <xf numFmtId="0" fontId="0" fillId="0" borderId="26" xfId="0" applyBorder="1" applyAlignment="1">
      <alignment horizontal="center" vertical="center"/>
    </xf>
    <xf numFmtId="0" fontId="0" fillId="0" borderId="36" xfId="0" applyBorder="1" applyAlignment="1">
      <alignment horizontal="center" vertical="center"/>
    </xf>
    <xf numFmtId="0" fontId="0" fillId="0" borderId="27" xfId="0" applyBorder="1" applyAlignment="1">
      <alignment horizontal="center" vertical="center" wrapText="1"/>
    </xf>
    <xf numFmtId="0" fontId="0" fillId="0" borderId="33" xfId="0" applyBorder="1" applyAlignment="1">
      <alignment horizontal="center" vertical="center" wrapText="1"/>
    </xf>
    <xf numFmtId="0" fontId="0" fillId="0" borderId="28" xfId="0" applyBorder="1" applyAlignment="1">
      <alignment horizontal="center" vertical="center" wrapText="1"/>
    </xf>
    <xf numFmtId="0" fontId="0" fillId="0" borderId="19" xfId="0" applyBorder="1" applyAlignment="1">
      <alignment horizontal="center" vertical="center" wrapText="1"/>
    </xf>
    <xf numFmtId="0" fontId="0" fillId="0" borderId="29" xfId="0" applyBorder="1" applyAlignment="1">
      <alignment horizontal="center" vertical="center" wrapText="1"/>
    </xf>
    <xf numFmtId="0" fontId="0" fillId="0" borderId="15" xfId="0" applyBorder="1" applyAlignment="1">
      <alignment vertical="center" wrapText="1"/>
    </xf>
    <xf numFmtId="0" fontId="0" fillId="0" borderId="15" xfId="0" applyBorder="1" applyAlignment="1">
      <alignment horizontal="left" vertical="center" wrapText="1"/>
    </xf>
    <xf numFmtId="0" fontId="0" fillId="0" borderId="11" xfId="0" applyBorder="1" applyAlignment="1">
      <alignment horizontal="left" vertical="center" wrapText="1"/>
    </xf>
    <xf numFmtId="0" fontId="0" fillId="0" borderId="13" xfId="0" applyBorder="1" applyAlignment="1">
      <alignment vertical="center"/>
    </xf>
    <xf numFmtId="0" fontId="9" fillId="0" borderId="23" xfId="8" applyFont="1" applyBorder="1" applyAlignment="1" applyProtection="1">
      <alignment vertical="center" wrapText="1"/>
      <protection locked="0"/>
    </xf>
    <xf numFmtId="0" fontId="9" fillId="0" borderId="1" xfId="8" applyFont="1" applyBorder="1" applyAlignment="1" applyProtection="1">
      <alignment vertical="center" wrapText="1"/>
      <protection locked="0"/>
    </xf>
    <xf numFmtId="0" fontId="9" fillId="0" borderId="2" xfId="8" applyFont="1" applyBorder="1" applyAlignment="1" applyProtection="1">
      <alignment vertical="center" wrapText="1"/>
      <protection locked="0"/>
    </xf>
    <xf numFmtId="0" fontId="9" fillId="0" borderId="23" xfId="8" applyFont="1" applyFill="1" applyBorder="1" applyAlignment="1" applyProtection="1">
      <alignment vertical="center" wrapText="1"/>
      <protection locked="0"/>
    </xf>
    <xf numFmtId="0" fontId="9" fillId="0" borderId="1" xfId="8" applyFont="1" applyFill="1" applyBorder="1" applyAlignment="1" applyProtection="1">
      <alignment vertical="center" wrapText="1"/>
      <protection locked="0"/>
    </xf>
    <xf numFmtId="0" fontId="9" fillId="0" borderId="2" xfId="8" applyFont="1" applyFill="1" applyBorder="1" applyAlignment="1" applyProtection="1">
      <alignment vertical="center" wrapText="1"/>
      <protection locked="0"/>
    </xf>
    <xf numFmtId="0" fontId="7" fillId="2" borderId="23" xfId="8" applyFont="1" applyFill="1" applyBorder="1" applyAlignment="1" applyProtection="1">
      <alignment horizontal="center" vertical="center" wrapText="1"/>
    </xf>
    <xf numFmtId="0" fontId="7" fillId="2" borderId="2" xfId="8" applyFont="1" applyFill="1" applyBorder="1" applyAlignment="1" applyProtection="1">
      <alignment horizontal="center" vertical="center" wrapText="1"/>
    </xf>
    <xf numFmtId="0" fontId="7" fillId="0" borderId="23" xfId="8" applyFont="1" applyBorder="1" applyAlignment="1" applyProtection="1">
      <alignment horizontal="center" vertical="center" wrapText="1"/>
      <protection locked="0"/>
    </xf>
    <xf numFmtId="0" fontId="6" fillId="0" borderId="1" xfId="8" applyBorder="1" applyAlignment="1" applyProtection="1">
      <alignment horizontal="center" vertical="center" wrapText="1"/>
      <protection locked="0"/>
    </xf>
    <xf numFmtId="0" fontId="6" fillId="0" borderId="2" xfId="8" applyBorder="1" applyAlignment="1" applyProtection="1">
      <alignment horizontal="center" vertical="center" wrapText="1"/>
      <protection locked="0"/>
    </xf>
    <xf numFmtId="0" fontId="8" fillId="0" borderId="13" xfId="8" applyFont="1" applyFill="1" applyBorder="1" applyAlignment="1" applyProtection="1">
      <alignment horizontal="center" vertical="center"/>
      <protection locked="0"/>
    </xf>
    <xf numFmtId="0" fontId="8" fillId="0" borderId="13" xfId="8" applyFont="1" applyBorder="1" applyAlignment="1" applyProtection="1">
      <alignment horizontal="center" vertical="center"/>
      <protection locked="0"/>
    </xf>
    <xf numFmtId="0" fontId="19" fillId="0" borderId="10" xfId="8" applyFont="1" applyBorder="1" applyAlignment="1" applyProtection="1">
      <alignment horizontal="center" vertical="center"/>
    </xf>
    <xf numFmtId="0" fontId="9" fillId="2" borderId="23" xfId="8" applyFont="1" applyFill="1" applyBorder="1" applyAlignment="1" applyProtection="1">
      <alignment horizontal="center" vertical="center"/>
    </xf>
    <xf numFmtId="0" fontId="9" fillId="2" borderId="1" xfId="8" applyFont="1" applyFill="1" applyBorder="1" applyAlignment="1" applyProtection="1">
      <alignment horizontal="center" vertical="center"/>
    </xf>
    <xf numFmtId="0" fontId="9" fillId="2" borderId="2" xfId="8" applyFont="1" applyFill="1" applyBorder="1" applyAlignment="1" applyProtection="1">
      <alignment horizontal="center" vertical="center"/>
    </xf>
    <xf numFmtId="0" fontId="9" fillId="0" borderId="23" xfId="8" applyFont="1" applyFill="1" applyBorder="1" applyAlignment="1" applyProtection="1">
      <alignment horizontal="center" vertical="center" wrapText="1"/>
    </xf>
    <xf numFmtId="0" fontId="9" fillId="0" borderId="1" xfId="8" applyFont="1" applyFill="1" applyBorder="1" applyAlignment="1" applyProtection="1">
      <alignment horizontal="center" vertical="center" wrapText="1"/>
    </xf>
    <xf numFmtId="0" fontId="9" fillId="0" borderId="2" xfId="8" applyFont="1" applyFill="1" applyBorder="1" applyAlignment="1" applyProtection="1">
      <alignment horizontal="center" vertical="center" wrapText="1"/>
    </xf>
    <xf numFmtId="0" fontId="10" fillId="13" borderId="105" xfId="8" applyFont="1" applyFill="1" applyBorder="1" applyAlignment="1" applyProtection="1">
      <alignment horizontal="center" vertical="center" wrapText="1"/>
    </xf>
    <xf numFmtId="0" fontId="9" fillId="12" borderId="23" xfId="8" applyFont="1" applyFill="1" applyBorder="1" applyAlignment="1" applyProtection="1">
      <alignment horizontal="center" vertical="center"/>
      <protection locked="0"/>
    </xf>
    <xf numFmtId="0" fontId="9" fillId="12" borderId="1" xfId="8" applyFont="1" applyFill="1" applyBorder="1" applyAlignment="1" applyProtection="1">
      <alignment horizontal="center" vertical="center"/>
      <protection locked="0"/>
    </xf>
    <xf numFmtId="0" fontId="9" fillId="12" borderId="2" xfId="8" applyFont="1" applyFill="1" applyBorder="1" applyAlignment="1" applyProtection="1">
      <alignment horizontal="center" vertical="center"/>
      <protection locked="0"/>
    </xf>
    <xf numFmtId="0" fontId="9" fillId="0" borderId="1" xfId="8" applyFont="1" applyFill="1" applyBorder="1" applyAlignment="1" applyProtection="1">
      <alignment horizontal="center" vertical="center"/>
    </xf>
    <xf numFmtId="0" fontId="9" fillId="0" borderId="2" xfId="8" applyFont="1" applyFill="1" applyBorder="1" applyAlignment="1" applyProtection="1">
      <alignment horizontal="center" vertical="center"/>
    </xf>
    <xf numFmtId="0" fontId="18" fillId="4" borderId="23" xfId="7" applyFont="1" applyFill="1" applyBorder="1" applyAlignment="1">
      <alignment horizontal="center" vertical="center" wrapText="1"/>
    </xf>
    <xf numFmtId="0" fontId="18" fillId="4" borderId="2" xfId="7" applyFont="1" applyFill="1" applyBorder="1" applyAlignment="1">
      <alignment horizontal="center" vertical="center" wrapText="1"/>
    </xf>
    <xf numFmtId="0" fontId="18" fillId="4" borderId="13" xfId="7" applyFont="1" applyFill="1" applyBorder="1" applyAlignment="1">
      <alignment horizontal="center" vertical="center" wrapText="1"/>
    </xf>
    <xf numFmtId="0" fontId="9" fillId="2" borderId="78" xfId="8" applyFont="1" applyFill="1" applyBorder="1" applyAlignment="1" applyProtection="1">
      <alignment horizontal="center" vertical="center"/>
    </xf>
    <xf numFmtId="0" fontId="9" fillId="2" borderId="40" xfId="8" applyFont="1" applyFill="1" applyBorder="1" applyAlignment="1" applyProtection="1">
      <alignment horizontal="center" vertical="center"/>
    </xf>
    <xf numFmtId="0" fontId="9" fillId="2" borderId="79" xfId="8" applyFont="1" applyFill="1" applyBorder="1" applyAlignment="1" applyProtection="1">
      <alignment horizontal="center" vertical="center"/>
    </xf>
    <xf numFmtId="0" fontId="9" fillId="2" borderId="100" xfId="8" applyFont="1" applyFill="1" applyBorder="1" applyAlignment="1" applyProtection="1">
      <alignment horizontal="center" vertical="center"/>
    </xf>
    <xf numFmtId="0" fontId="9" fillId="2" borderId="106" xfId="8" applyFont="1" applyFill="1" applyBorder="1" applyAlignment="1" applyProtection="1">
      <alignment horizontal="center" vertical="center"/>
    </xf>
    <xf numFmtId="0" fontId="9" fillId="2" borderId="103" xfId="8" applyFont="1" applyFill="1" applyBorder="1" applyAlignment="1" applyProtection="1">
      <alignment horizontal="center" vertical="center"/>
    </xf>
    <xf numFmtId="0" fontId="9" fillId="0" borderId="13" xfId="8" applyFont="1" applyFill="1" applyBorder="1" applyAlignment="1" applyProtection="1">
      <alignment horizontal="center" vertical="center" wrapText="1"/>
      <protection locked="0"/>
    </xf>
    <xf numFmtId="0" fontId="9" fillId="0" borderId="13" xfId="8" applyFont="1" applyFill="1" applyBorder="1" applyAlignment="1" applyProtection="1">
      <alignment horizontal="center" vertical="center"/>
      <protection locked="0"/>
    </xf>
    <xf numFmtId="0" fontId="10" fillId="13" borderId="78" xfId="8" applyFont="1" applyFill="1" applyBorder="1" applyAlignment="1" applyProtection="1">
      <alignment horizontal="center" vertical="center" wrapText="1"/>
    </xf>
    <xf numFmtId="0" fontId="10" fillId="13" borderId="40" xfId="8" applyFont="1" applyFill="1" applyBorder="1" applyAlignment="1" applyProtection="1">
      <alignment horizontal="center" vertical="center" wrapText="1"/>
    </xf>
    <xf numFmtId="0" fontId="18" fillId="13" borderId="40" xfId="7" applyFont="1" applyFill="1" applyBorder="1" applyAlignment="1">
      <alignment horizontal="center" vertical="center" wrapText="1"/>
    </xf>
    <xf numFmtId="0" fontId="18" fillId="13" borderId="79" xfId="7" applyFont="1" applyFill="1" applyBorder="1" applyAlignment="1">
      <alignment horizontal="center" vertical="center" wrapText="1"/>
    </xf>
    <xf numFmtId="0" fontId="18" fillId="13" borderId="100" xfId="7" applyFont="1" applyFill="1" applyBorder="1" applyAlignment="1">
      <alignment horizontal="center" vertical="center" wrapText="1"/>
    </xf>
    <xf numFmtId="0" fontId="18" fillId="13" borderId="106" xfId="7" applyFont="1" applyFill="1" applyBorder="1" applyAlignment="1">
      <alignment horizontal="center" vertical="center" wrapText="1"/>
    </xf>
    <xf numFmtId="0" fontId="18" fillId="13" borderId="103" xfId="7" applyFont="1" applyFill="1" applyBorder="1" applyAlignment="1">
      <alignment horizontal="center" vertical="center" wrapText="1"/>
    </xf>
    <xf numFmtId="0" fontId="9" fillId="12" borderId="78" xfId="8" applyFont="1" applyFill="1" applyBorder="1" applyAlignment="1" applyProtection="1">
      <alignment horizontal="center" vertical="center"/>
      <protection locked="0"/>
    </xf>
    <xf numFmtId="0" fontId="9" fillId="12" borderId="40" xfId="8" applyFont="1" applyFill="1" applyBorder="1" applyAlignment="1" applyProtection="1">
      <alignment horizontal="center" vertical="center"/>
      <protection locked="0"/>
    </xf>
    <xf numFmtId="0" fontId="9" fillId="12" borderId="79" xfId="8" applyFont="1" applyFill="1" applyBorder="1" applyAlignment="1" applyProtection="1">
      <alignment horizontal="center" vertical="center"/>
      <protection locked="0"/>
    </xf>
    <xf numFmtId="0" fontId="9" fillId="12" borderId="100" xfId="8" applyFont="1" applyFill="1" applyBorder="1" applyAlignment="1" applyProtection="1">
      <alignment horizontal="center" vertical="center"/>
      <protection locked="0"/>
    </xf>
    <xf numFmtId="0" fontId="9" fillId="12" borderId="106" xfId="8" applyFont="1" applyFill="1" applyBorder="1" applyAlignment="1" applyProtection="1">
      <alignment horizontal="center" vertical="center"/>
      <protection locked="0"/>
    </xf>
    <xf numFmtId="0" fontId="9" fillId="12" borderId="103" xfId="8" applyFont="1" applyFill="1" applyBorder="1" applyAlignment="1" applyProtection="1">
      <alignment horizontal="center" vertical="center"/>
      <protection locked="0"/>
    </xf>
    <xf numFmtId="0" fontId="9" fillId="0" borderId="40" xfId="8" applyFont="1" applyBorder="1" applyAlignment="1" applyProtection="1">
      <alignment horizontal="center" vertical="center" wrapText="1"/>
      <protection locked="0"/>
    </xf>
    <xf numFmtId="0" fontId="9" fillId="0" borderId="79" xfId="8" applyFont="1" applyBorder="1" applyAlignment="1" applyProtection="1">
      <alignment horizontal="center" vertical="center" wrapText="1"/>
      <protection locked="0"/>
    </xf>
    <xf numFmtId="0" fontId="9" fillId="0" borderId="106" xfId="8" applyFont="1" applyBorder="1" applyAlignment="1" applyProtection="1">
      <alignment horizontal="center" vertical="center" wrapText="1"/>
      <protection locked="0"/>
    </xf>
    <xf numFmtId="0" fontId="9" fillId="0" borderId="103" xfId="8" applyFont="1" applyBorder="1" applyAlignment="1" applyProtection="1">
      <alignment horizontal="center" vertical="center" wrapText="1"/>
      <protection locked="0"/>
    </xf>
    <xf numFmtId="0" fontId="3" fillId="4" borderId="13" xfId="7" applyFont="1" applyFill="1" applyBorder="1" applyAlignment="1">
      <alignment horizontal="center" vertical="center" wrapText="1"/>
    </xf>
    <xf numFmtId="0" fontId="5" fillId="4" borderId="23" xfId="7" applyFill="1" applyBorder="1" applyAlignment="1">
      <alignment horizontal="center" vertical="center" wrapText="1"/>
    </xf>
    <xf numFmtId="0" fontId="5" fillId="4" borderId="2" xfId="7" applyFill="1" applyBorder="1" applyAlignment="1">
      <alignment horizontal="center" vertical="center" wrapText="1"/>
    </xf>
    <xf numFmtId="0" fontId="5" fillId="4" borderId="13" xfId="7" applyFill="1" applyBorder="1" applyAlignment="1">
      <alignment horizontal="center" vertical="center" wrapText="1"/>
    </xf>
    <xf numFmtId="0" fontId="7" fillId="2" borderId="78" xfId="8" applyFont="1" applyFill="1" applyBorder="1" applyAlignment="1" applyProtection="1">
      <alignment horizontal="center" vertical="center" wrapText="1"/>
    </xf>
    <xf numFmtId="0" fontId="7" fillId="2" borderId="79" xfId="8" applyFont="1" applyFill="1" applyBorder="1" applyAlignment="1" applyProtection="1">
      <alignment horizontal="center" vertical="center" wrapText="1"/>
    </xf>
    <xf numFmtId="0" fontId="7" fillId="2" borderId="99" xfId="8" applyFont="1" applyFill="1" applyBorder="1" applyAlignment="1" applyProtection="1">
      <alignment horizontal="center" vertical="center" wrapText="1"/>
    </xf>
    <xf numFmtId="0" fontId="7" fillId="2" borderId="102" xfId="8" applyFont="1" applyFill="1" applyBorder="1" applyAlignment="1" applyProtection="1">
      <alignment horizontal="center" vertical="center" wrapText="1"/>
    </xf>
    <xf numFmtId="0" fontId="7" fillId="2" borderId="100" xfId="8" applyFont="1" applyFill="1" applyBorder="1" applyAlignment="1" applyProtection="1">
      <alignment horizontal="center" vertical="center" wrapText="1"/>
    </xf>
    <xf numFmtId="0" fontId="7" fillId="2" borderId="103" xfId="8" applyFont="1" applyFill="1" applyBorder="1" applyAlignment="1" applyProtection="1">
      <alignment horizontal="center" vertical="center" wrapText="1"/>
    </xf>
    <xf numFmtId="0" fontId="6" fillId="0" borderId="78" xfId="8" applyFont="1" applyBorder="1" applyAlignment="1" applyProtection="1">
      <alignment vertical="top" wrapText="1"/>
      <protection locked="0"/>
    </xf>
    <xf numFmtId="0" fontId="6" fillId="0" borderId="40" xfId="8" applyFont="1" applyBorder="1" applyAlignment="1" applyProtection="1">
      <alignment vertical="top" wrapText="1"/>
      <protection locked="0"/>
    </xf>
    <xf numFmtId="0" fontId="6" fillId="0" borderId="79" xfId="8" applyFont="1" applyBorder="1" applyAlignment="1" applyProtection="1">
      <alignment vertical="top" wrapText="1"/>
      <protection locked="0"/>
    </xf>
    <xf numFmtId="0" fontId="6" fillId="0" borderId="99" xfId="8" applyFont="1" applyBorder="1" applyAlignment="1" applyProtection="1">
      <alignment vertical="top" wrapText="1"/>
      <protection locked="0"/>
    </xf>
    <xf numFmtId="0" fontId="6" fillId="0" borderId="0" xfId="8" applyFont="1" applyBorder="1" applyAlignment="1" applyProtection="1">
      <alignment vertical="top" wrapText="1"/>
      <protection locked="0"/>
    </xf>
    <xf numFmtId="0" fontId="6" fillId="0" borderId="102" xfId="8" applyFont="1" applyBorder="1" applyAlignment="1" applyProtection="1">
      <alignment vertical="top" wrapText="1"/>
      <protection locked="0"/>
    </xf>
    <xf numFmtId="0" fontId="6" fillId="0" borderId="100" xfId="8" applyFont="1" applyBorder="1" applyAlignment="1" applyProtection="1">
      <alignment vertical="top" wrapText="1"/>
      <protection locked="0"/>
    </xf>
    <xf numFmtId="0" fontId="6" fillId="0" borderId="106" xfId="8" applyFont="1" applyBorder="1" applyAlignment="1" applyProtection="1">
      <alignment vertical="top" wrapText="1"/>
      <protection locked="0"/>
    </xf>
    <xf numFmtId="0" fontId="6" fillId="0" borderId="103" xfId="8" applyFont="1" applyBorder="1" applyAlignment="1" applyProtection="1">
      <alignment vertical="top" wrapText="1"/>
      <protection locked="0"/>
    </xf>
    <xf numFmtId="0" fontId="6" fillId="2" borderId="23" xfId="8" applyFont="1" applyFill="1" applyBorder="1" applyAlignment="1" applyProtection="1">
      <alignment horizontal="center" vertical="center"/>
    </xf>
    <xf numFmtId="0" fontId="6" fillId="2" borderId="1" xfId="8" applyFont="1" applyFill="1" applyBorder="1" applyAlignment="1" applyProtection="1">
      <alignment horizontal="center" vertical="center"/>
    </xf>
    <xf numFmtId="0" fontId="6" fillId="2" borderId="2" xfId="8" applyFont="1" applyFill="1" applyBorder="1" applyAlignment="1" applyProtection="1">
      <alignment horizontal="center" vertical="center"/>
    </xf>
    <xf numFmtId="0" fontId="7" fillId="3" borderId="23" xfId="8" applyFont="1" applyFill="1" applyBorder="1" applyAlignment="1" applyProtection="1">
      <alignment horizontal="center"/>
    </xf>
    <xf numFmtId="0" fontId="7" fillId="3" borderId="1" xfId="8" applyFont="1" applyFill="1" applyBorder="1" applyAlignment="1" applyProtection="1">
      <alignment horizontal="center"/>
    </xf>
    <xf numFmtId="0" fontId="30" fillId="0" borderId="1" xfId="0" applyFont="1" applyBorder="1" applyAlignment="1"/>
    <xf numFmtId="0" fontId="30" fillId="0" borderId="2" xfId="0" applyFont="1" applyBorder="1" applyAlignment="1"/>
    <xf numFmtId="0" fontId="9" fillId="0" borderId="13" xfId="8" applyFont="1" applyBorder="1" applyAlignment="1" applyProtection="1">
      <alignment vertical="center" wrapText="1"/>
      <protection locked="0"/>
    </xf>
    <xf numFmtId="0" fontId="8" fillId="0" borderId="23" xfId="8" applyFont="1" applyFill="1" applyBorder="1" applyAlignment="1" applyProtection="1">
      <alignment horizontal="left" vertical="center" wrapText="1"/>
      <protection locked="0"/>
    </xf>
    <xf numFmtId="0" fontId="8" fillId="0" borderId="1" xfId="8" applyFont="1" applyFill="1" applyBorder="1" applyAlignment="1" applyProtection="1">
      <alignment horizontal="left" vertical="center" wrapText="1"/>
      <protection locked="0"/>
    </xf>
    <xf numFmtId="0" fontId="8" fillId="0" borderId="2" xfId="8" applyFont="1" applyFill="1" applyBorder="1" applyAlignment="1" applyProtection="1">
      <alignment horizontal="left" vertical="center" wrapText="1"/>
      <protection locked="0"/>
    </xf>
    <xf numFmtId="9" fontId="8" fillId="0" borderId="13" xfId="8" applyNumberFormat="1" applyFont="1" applyBorder="1" applyAlignment="1" applyProtection="1">
      <alignment horizontal="center" vertical="center"/>
      <protection locked="0"/>
    </xf>
    <xf numFmtId="0" fontId="8" fillId="0" borderId="13" xfId="8" applyFont="1" applyBorder="1" applyAlignment="1" applyProtection="1">
      <alignment horizontal="center" vertical="center" wrapText="1"/>
      <protection locked="0"/>
    </xf>
    <xf numFmtId="9" fontId="8" fillId="0" borderId="13" xfId="8" applyNumberFormat="1" applyFont="1" applyFill="1" applyBorder="1" applyAlignment="1" applyProtection="1">
      <alignment horizontal="center" vertical="center"/>
      <protection locked="0"/>
    </xf>
    <xf numFmtId="0" fontId="7" fillId="11" borderId="23" xfId="8" applyFont="1" applyFill="1" applyBorder="1" applyAlignment="1" applyProtection="1">
      <alignment horizontal="center" vertical="center"/>
      <protection locked="0"/>
    </xf>
    <xf numFmtId="0" fontId="7" fillId="11" borderId="1" xfId="8" applyFont="1" applyFill="1" applyBorder="1" applyAlignment="1" applyProtection="1">
      <alignment horizontal="center" vertical="center"/>
      <protection locked="0"/>
    </xf>
    <xf numFmtId="0" fontId="7" fillId="11" borderId="2" xfId="8" applyFont="1" applyFill="1" applyBorder="1" applyAlignment="1" applyProtection="1">
      <alignment horizontal="center" vertical="center"/>
      <protection locked="0"/>
    </xf>
    <xf numFmtId="0" fontId="6" fillId="2" borderId="13" xfId="8" applyFont="1" applyFill="1" applyBorder="1" applyAlignment="1" applyProtection="1">
      <alignment horizontal="center" vertical="center" wrapText="1"/>
    </xf>
    <xf numFmtId="0" fontId="6" fillId="2" borderId="13" xfId="8" applyFont="1" applyFill="1" applyBorder="1" applyAlignment="1" applyProtection="1">
      <alignment horizontal="center" vertical="center"/>
    </xf>
    <xf numFmtId="16" fontId="8" fillId="0" borderId="13" xfId="8" applyNumberFormat="1" applyFont="1" applyBorder="1" applyAlignment="1" applyProtection="1">
      <alignment horizontal="center" vertical="center"/>
      <protection locked="0"/>
    </xf>
    <xf numFmtId="0" fontId="8" fillId="0" borderId="23" xfId="8" applyFont="1" applyBorder="1" applyAlignment="1" applyProtection="1">
      <alignment horizontal="center" vertical="center"/>
      <protection locked="0"/>
    </xf>
    <xf numFmtId="0" fontId="8" fillId="0" borderId="2" xfId="8" applyFont="1" applyBorder="1" applyAlignment="1" applyProtection="1">
      <alignment horizontal="center" vertical="center"/>
      <protection locked="0"/>
    </xf>
    <xf numFmtId="0" fontId="8" fillId="0" borderId="23" xfId="8" applyFont="1" applyFill="1" applyBorder="1" applyAlignment="1" applyProtection="1">
      <alignment horizontal="center" vertical="center"/>
      <protection locked="0"/>
    </xf>
    <xf numFmtId="0" fontId="8" fillId="0" borderId="2" xfId="8" applyFont="1" applyFill="1" applyBorder="1" applyAlignment="1" applyProtection="1">
      <alignment horizontal="center" vertical="center"/>
      <protection locked="0"/>
    </xf>
    <xf numFmtId="168" fontId="8" fillId="0" borderId="23" xfId="8" applyNumberFormat="1" applyFont="1" applyBorder="1" applyAlignment="1" applyProtection="1">
      <alignment horizontal="center" vertical="center"/>
      <protection locked="0"/>
    </xf>
    <xf numFmtId="168" fontId="8" fillId="0" borderId="2" xfId="8" applyNumberFormat="1" applyFont="1" applyBorder="1" applyAlignment="1" applyProtection="1">
      <alignment horizontal="center" vertical="center"/>
      <protection locked="0"/>
    </xf>
    <xf numFmtId="0" fontId="8" fillId="0" borderId="23" xfId="8" applyFont="1" applyBorder="1" applyAlignment="1" applyProtection="1">
      <alignment horizontal="center" vertical="center" wrapText="1"/>
      <protection locked="0"/>
    </xf>
    <xf numFmtId="0" fontId="8" fillId="0" borderId="2" xfId="8" applyFont="1" applyBorder="1" applyAlignment="1" applyProtection="1">
      <alignment horizontal="center" vertical="center" wrapText="1"/>
      <protection locked="0"/>
    </xf>
    <xf numFmtId="0" fontId="8" fillId="0" borderId="23" xfId="8" applyFont="1" applyBorder="1" applyAlignment="1" applyProtection="1">
      <alignment vertical="center"/>
      <protection locked="0"/>
    </xf>
    <xf numFmtId="0" fontId="8" fillId="0" borderId="1" xfId="8" applyFont="1" applyBorder="1" applyAlignment="1" applyProtection="1">
      <alignment vertical="center"/>
      <protection locked="0"/>
    </xf>
    <xf numFmtId="0" fontId="8" fillId="0" borderId="2" xfId="8" applyFont="1" applyBorder="1" applyAlignment="1" applyProtection="1">
      <alignment vertical="center"/>
      <protection locked="0"/>
    </xf>
    <xf numFmtId="0" fontId="6" fillId="0" borderId="78" xfId="8" applyBorder="1" applyAlignment="1" applyProtection="1">
      <alignment horizontal="center" vertical="center"/>
    </xf>
    <xf numFmtId="0" fontId="6" fillId="0" borderId="79" xfId="8" applyBorder="1" applyAlignment="1" applyProtection="1">
      <alignment horizontal="center" vertical="center"/>
    </xf>
    <xf numFmtId="0" fontId="6" fillId="0" borderId="35" xfId="8" applyBorder="1" applyAlignment="1" applyProtection="1">
      <alignment horizontal="center" vertical="center"/>
    </xf>
    <xf numFmtId="0" fontId="6" fillId="0" borderId="34" xfId="8" applyBorder="1" applyAlignment="1" applyProtection="1">
      <alignment horizontal="center" vertical="center"/>
    </xf>
    <xf numFmtId="0" fontId="6" fillId="3" borderId="23" xfId="8" applyFill="1" applyBorder="1" applyAlignment="1" applyProtection="1">
      <alignment horizontal="center" vertical="center"/>
    </xf>
    <xf numFmtId="0" fontId="6" fillId="3" borderId="1" xfId="8" applyFill="1" applyBorder="1" applyAlignment="1" applyProtection="1">
      <alignment horizontal="center" vertical="center"/>
    </xf>
    <xf numFmtId="0" fontId="6" fillId="3" borderId="2" xfId="8" applyFill="1" applyBorder="1" applyAlignment="1" applyProtection="1">
      <alignment horizontal="center" vertical="center"/>
    </xf>
    <xf numFmtId="0" fontId="6" fillId="2" borderId="13" xfId="8" applyFill="1" applyBorder="1" applyAlignment="1" applyProtection="1">
      <alignment horizontal="center" vertical="center"/>
    </xf>
    <xf numFmtId="0" fontId="5" fillId="3" borderId="23" xfId="7" applyFill="1" applyBorder="1" applyAlignment="1" applyProtection="1">
      <alignment horizontal="center" vertical="center"/>
    </xf>
    <xf numFmtId="0" fontId="5" fillId="3" borderId="1" xfId="7" applyFill="1" applyBorder="1" applyAlignment="1" applyProtection="1">
      <alignment horizontal="center" vertical="center"/>
    </xf>
    <xf numFmtId="0" fontId="5" fillId="3" borderId="2" xfId="7" applyFill="1" applyBorder="1" applyAlignment="1" applyProtection="1">
      <alignment horizontal="center" vertical="center"/>
    </xf>
    <xf numFmtId="0" fontId="5" fillId="2" borderId="23" xfId="7" applyFill="1" applyBorder="1" applyAlignment="1" applyProtection="1">
      <alignment horizontal="center" vertical="center" wrapText="1"/>
    </xf>
    <xf numFmtId="0" fontId="5" fillId="2" borderId="1" xfId="7" applyFill="1" applyBorder="1" applyAlignment="1" applyProtection="1">
      <alignment horizontal="center" vertical="center" wrapText="1"/>
    </xf>
    <xf numFmtId="0" fontId="5" fillId="2" borderId="2" xfId="7" applyFill="1" applyBorder="1" applyAlignment="1" applyProtection="1">
      <alignment horizontal="center" vertical="center" wrapText="1"/>
    </xf>
    <xf numFmtId="0" fontId="5" fillId="11" borderId="13" xfId="7" applyFill="1" applyBorder="1" applyAlignment="1" applyProtection="1">
      <alignment horizontal="center" vertical="center" wrapText="1"/>
    </xf>
    <xf numFmtId="0" fontId="5" fillId="4" borderId="13" xfId="7" applyFill="1" applyBorder="1" applyAlignment="1" applyProtection="1">
      <alignment horizontal="center" vertical="center" wrapText="1"/>
    </xf>
    <xf numFmtId="0" fontId="5" fillId="4" borderId="23" xfId="7" applyFill="1" applyBorder="1" applyAlignment="1" applyProtection="1">
      <alignment horizontal="center" vertical="center"/>
    </xf>
    <xf numFmtId="0" fontId="5" fillId="4" borderId="1" xfId="7" applyFill="1" applyBorder="1" applyAlignment="1" applyProtection="1">
      <alignment horizontal="center" vertical="center"/>
    </xf>
    <xf numFmtId="0" fontId="5" fillId="4" borderId="2" xfId="7" applyFill="1" applyBorder="1" applyAlignment="1" applyProtection="1">
      <alignment horizontal="center" vertical="center"/>
    </xf>
    <xf numFmtId="0" fontId="5" fillId="4" borderId="13" xfId="7" applyFill="1" applyBorder="1" applyAlignment="1" applyProtection="1">
      <alignment horizontal="center" vertical="center"/>
    </xf>
    <xf numFmtId="0" fontId="5" fillId="0" borderId="78" xfId="7" applyBorder="1" applyAlignment="1" applyProtection="1">
      <alignment horizontal="center" vertical="center"/>
      <protection locked="0"/>
    </xf>
    <xf numFmtId="0" fontId="5" fillId="0" borderId="40" xfId="7" applyBorder="1" applyAlignment="1" applyProtection="1">
      <alignment horizontal="center" vertical="center"/>
      <protection locked="0"/>
    </xf>
    <xf numFmtId="0" fontId="5" fillId="0" borderId="79" xfId="7" applyBorder="1" applyAlignment="1" applyProtection="1">
      <alignment horizontal="center" vertical="center"/>
      <protection locked="0"/>
    </xf>
    <xf numFmtId="0" fontId="5" fillId="0" borderId="100" xfId="7" applyBorder="1" applyAlignment="1" applyProtection="1">
      <alignment horizontal="center" vertical="center"/>
      <protection locked="0"/>
    </xf>
    <xf numFmtId="0" fontId="5" fillId="0" borderId="106" xfId="7" applyBorder="1" applyAlignment="1" applyProtection="1">
      <alignment horizontal="center" vertical="center"/>
      <protection locked="0"/>
    </xf>
    <xf numFmtId="0" fontId="5" fillId="0" borderId="103" xfId="7" applyBorder="1" applyAlignment="1" applyProtection="1">
      <alignment horizontal="center" vertical="center"/>
      <protection locked="0"/>
    </xf>
    <xf numFmtId="0" fontId="5" fillId="4" borderId="78" xfId="7" applyFill="1" applyBorder="1" applyAlignment="1" applyProtection="1">
      <alignment horizontal="center" vertical="center"/>
      <protection locked="0"/>
    </xf>
    <xf numFmtId="0" fontId="5" fillId="4" borderId="79" xfId="7" applyFill="1" applyBorder="1" applyAlignment="1" applyProtection="1">
      <alignment horizontal="center" vertical="center"/>
      <protection locked="0"/>
    </xf>
    <xf numFmtId="0" fontId="5" fillId="4" borderId="100" xfId="7" applyFill="1" applyBorder="1" applyAlignment="1" applyProtection="1">
      <alignment horizontal="center" vertical="center"/>
      <protection locked="0"/>
    </xf>
    <xf numFmtId="0" fontId="5" fillId="4" borderId="103" xfId="7" applyFill="1" applyBorder="1" applyAlignment="1" applyProtection="1">
      <alignment horizontal="center" vertical="center"/>
      <protection locked="0"/>
    </xf>
    <xf numFmtId="0" fontId="5" fillId="4" borderId="13" xfId="7" applyFill="1" applyBorder="1" applyAlignment="1" applyProtection="1">
      <alignment horizontal="center" vertical="center"/>
      <protection locked="0"/>
    </xf>
    <xf numFmtId="0" fontId="3" fillId="0" borderId="23" xfId="7" applyFont="1" applyBorder="1" applyAlignment="1" applyProtection="1">
      <alignment horizontal="center" vertical="center"/>
      <protection locked="0"/>
    </xf>
    <xf numFmtId="0" fontId="5" fillId="0" borderId="1" xfId="7" applyBorder="1" applyAlignment="1" applyProtection="1">
      <alignment horizontal="center" vertical="center"/>
      <protection locked="0"/>
    </xf>
    <xf numFmtId="0" fontId="5" fillId="0" borderId="2" xfId="7" applyBorder="1" applyAlignment="1" applyProtection="1">
      <alignment horizontal="center" vertical="center"/>
      <protection locked="0"/>
    </xf>
    <xf numFmtId="0" fontId="5" fillId="2" borderId="23" xfId="7" applyFill="1" applyBorder="1" applyAlignment="1" applyProtection="1">
      <alignment horizontal="center" vertical="center"/>
      <protection locked="0"/>
    </xf>
    <xf numFmtId="0" fontId="5" fillId="2" borderId="2" xfId="7" applyFill="1" applyBorder="1" applyAlignment="1" applyProtection="1">
      <alignment horizontal="center" vertical="center"/>
      <protection locked="0"/>
    </xf>
    <xf numFmtId="0" fontId="5" fillId="11" borderId="13" xfId="7" applyFill="1" applyBorder="1" applyAlignment="1" applyProtection="1">
      <alignment horizontal="center" vertical="center"/>
      <protection locked="0"/>
    </xf>
    <xf numFmtId="0" fontId="7" fillId="4" borderId="1" xfId="7" applyFont="1" applyFill="1" applyBorder="1" applyAlignment="1" applyProtection="1">
      <alignment horizontal="center" vertical="center"/>
    </xf>
    <xf numFmtId="0" fontId="7" fillId="4" borderId="2" xfId="7" applyFont="1" applyFill="1" applyBorder="1" applyAlignment="1" applyProtection="1">
      <alignment horizontal="center" vertical="center"/>
    </xf>
    <xf numFmtId="0" fontId="5" fillId="2" borderId="23" xfId="7" applyFill="1" applyBorder="1" applyAlignment="1" applyProtection="1">
      <alignment horizontal="center" vertical="center"/>
    </xf>
    <xf numFmtId="0" fontId="5" fillId="2" borderId="1" xfId="7" applyFill="1" applyBorder="1" applyAlignment="1" applyProtection="1">
      <alignment horizontal="center" vertical="center"/>
    </xf>
    <xf numFmtId="0" fontId="5" fillId="2" borderId="2" xfId="7" applyFill="1" applyBorder="1" applyAlignment="1" applyProtection="1">
      <alignment horizontal="center" vertical="center"/>
    </xf>
  </cellXfs>
  <cellStyles count="13">
    <cellStyle name="Euro" xfId="1" xr:uid="{00000000-0005-0000-0000-000000000000}"/>
    <cellStyle name="Migliaia" xfId="2" builtinId="3"/>
    <cellStyle name="Migliaia [0] 2" xfId="3" xr:uid="{00000000-0005-0000-0000-000002000000}"/>
    <cellStyle name="Normale" xfId="0" builtinId="0"/>
    <cellStyle name="Normale 2" xfId="4" xr:uid="{00000000-0005-0000-0000-000004000000}"/>
    <cellStyle name="Normale 3" xfId="5" xr:uid="{00000000-0005-0000-0000-000005000000}"/>
    <cellStyle name="Normale 4" xfId="6" xr:uid="{00000000-0005-0000-0000-000006000000}"/>
    <cellStyle name="Normale 5" xfId="7" xr:uid="{00000000-0005-0000-0000-000007000000}"/>
    <cellStyle name="Normale 5 2" xfId="12" xr:uid="{00000000-0005-0000-0000-000008000000}"/>
    <cellStyle name="Normale_OBJ_rev09" xfId="8" xr:uid="{00000000-0005-0000-0000-000009000000}"/>
    <cellStyle name="Percentuale" xfId="11" builtinId="5"/>
    <cellStyle name="Valuta" xfId="10" builtinId="4"/>
    <cellStyle name="Währung" xfId="9" xr:uid="{00000000-0005-0000-0000-00000C000000}"/>
  </cellStyles>
  <dxfs count="2">
    <dxf>
      <font>
        <condense val="0"/>
        <extend val="0"/>
        <color indexed="22"/>
      </font>
      <fill>
        <patternFill>
          <bgColor indexed="22"/>
        </patternFill>
      </fill>
    </dxf>
    <dxf>
      <font>
        <condense val="0"/>
        <extend val="0"/>
        <color indexed="10"/>
      </font>
      <fill>
        <patternFill>
          <bgColor indexed="1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Documents%20and%20Settings\Elisabetta\Temporary%20Internet%20Files\OLK7\OBJ_rev2.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lfiero/Documents/Gisella/NUCLEI/O.I.V%20o%20NIV/Cuorgn&#232;/Progammazione%202018/Programmazione%20Cuorgn&#232;%202018/Piano%20Indicatori%20di%20performance%202018%20dati%20contabil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m_cop"/>
      <sheetName val="m_obj"/>
      <sheetName val="db1"/>
      <sheetName val="Cop"/>
    </sheetNames>
    <sheetDataSet>
      <sheetData sheetId="0"/>
      <sheetData sheetId="1"/>
      <sheetData sheetId="2">
        <row r="2">
          <cell r="B2" t="str">
            <v>AREA 1 PROVA</v>
          </cell>
          <cell r="C2" t="str">
            <v>Nome e cognome</v>
          </cell>
          <cell r="E2" t="str">
            <v>SVIL</v>
          </cell>
        </row>
        <row r="3">
          <cell r="E3" t="str">
            <v>S</v>
          </cell>
        </row>
        <row r="4">
          <cell r="E4" t="str">
            <v>PROC</v>
          </cell>
        </row>
      </sheetData>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ema Generale"/>
      <sheetName val="Organizzazione"/>
      <sheetName val="Caratteristiche"/>
      <sheetName val="Economico Patrimoniale"/>
      <sheetName val="Missione programma processo"/>
    </sheetNames>
    <sheetDataSet>
      <sheetData sheetId="0" refreshError="1"/>
      <sheetData sheetId="1">
        <row r="8">
          <cell r="E8">
            <v>0</v>
          </cell>
        </row>
      </sheetData>
      <sheetData sheetId="2">
        <row r="5">
          <cell r="M5">
            <v>9789</v>
          </cell>
        </row>
      </sheetData>
      <sheetData sheetId="3">
        <row r="22">
          <cell r="G22">
            <v>6579424.4000000004</v>
          </cell>
          <cell r="K22">
            <v>6813858.2300000004</v>
          </cell>
        </row>
      </sheetData>
      <sheetData sheetId="4"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printerSettings" Target="../printerSettings/printerSettings1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4"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49"/>
  <sheetViews>
    <sheetView tabSelected="1" view="pageLayout" zoomScale="70" zoomScaleNormal="100" zoomScaleSheetLayoutView="100" zoomScalePageLayoutView="70" workbookViewId="0">
      <selection activeCell="D48" sqref="D48"/>
    </sheetView>
  </sheetViews>
  <sheetFormatPr defaultRowHeight="12.95" customHeight="1" x14ac:dyDescent="0.25"/>
  <cols>
    <col min="1" max="1" width="4.140625" customWidth="1"/>
    <col min="2" max="2" width="43.5703125" customWidth="1"/>
    <col min="3" max="3" width="12.85546875" customWidth="1"/>
    <col min="4" max="4" width="64.28515625" customWidth="1"/>
    <col min="5" max="5" width="42.42578125" style="4" customWidth="1"/>
    <col min="6" max="7" width="9.140625" style="3" hidden="1" customWidth="1"/>
    <col min="8" max="16384" width="9.140625" style="3"/>
  </cols>
  <sheetData>
    <row r="1" spans="1:5" s="2" customFormat="1" ht="29.25" customHeight="1" x14ac:dyDescent="0.25">
      <c r="A1" s="117" t="s">
        <v>254</v>
      </c>
      <c r="B1" s="117" t="s">
        <v>257</v>
      </c>
      <c r="C1" s="117" t="s">
        <v>55</v>
      </c>
      <c r="D1" s="117" t="s">
        <v>256</v>
      </c>
      <c r="E1" s="118" t="s">
        <v>255</v>
      </c>
    </row>
    <row r="2" spans="1:5" ht="36.75" customHeight="1" x14ac:dyDescent="0.2">
      <c r="A2" s="119">
        <v>1</v>
      </c>
      <c r="B2" s="119" t="s">
        <v>0</v>
      </c>
      <c r="C2" s="119">
        <v>1</v>
      </c>
      <c r="D2" s="119" t="s">
        <v>13</v>
      </c>
      <c r="E2" s="120"/>
    </row>
    <row r="3" spans="1:5" ht="18" customHeight="1" x14ac:dyDescent="0.2">
      <c r="A3" s="119"/>
      <c r="B3" s="119"/>
      <c r="C3" s="119">
        <v>2</v>
      </c>
      <c r="D3" s="119" t="s">
        <v>14</v>
      </c>
      <c r="E3" s="120"/>
    </row>
    <row r="4" spans="1:5" ht="15" customHeight="1" x14ac:dyDescent="0.2">
      <c r="A4" s="119"/>
      <c r="B4" s="119"/>
      <c r="C4" s="119">
        <v>3</v>
      </c>
      <c r="D4" s="119" t="s">
        <v>15</v>
      </c>
      <c r="E4" s="121"/>
    </row>
    <row r="5" spans="1:5" ht="21.75" customHeight="1" x14ac:dyDescent="0.2">
      <c r="A5" s="119"/>
      <c r="B5" s="119"/>
      <c r="C5" s="119">
        <v>4</v>
      </c>
      <c r="D5" s="119" t="s">
        <v>16</v>
      </c>
      <c r="E5" s="121"/>
    </row>
    <row r="6" spans="1:5" ht="33" customHeight="1" x14ac:dyDescent="0.2">
      <c r="A6" s="119"/>
      <c r="B6" s="119"/>
      <c r="C6" s="119">
        <v>5</v>
      </c>
      <c r="D6" s="119" t="s">
        <v>17</v>
      </c>
      <c r="E6" s="120"/>
    </row>
    <row r="7" spans="1:5" ht="15" customHeight="1" x14ac:dyDescent="0.2">
      <c r="A7" s="119"/>
      <c r="B7" s="119"/>
      <c r="C7" s="119">
        <v>6</v>
      </c>
      <c r="D7" s="119" t="s">
        <v>18</v>
      </c>
      <c r="E7" s="121"/>
    </row>
    <row r="8" spans="1:5" ht="15" customHeight="1" x14ac:dyDescent="0.2">
      <c r="A8" s="119"/>
      <c r="B8" s="119"/>
      <c r="C8" s="119">
        <v>7</v>
      </c>
      <c r="D8" s="119" t="s">
        <v>19</v>
      </c>
      <c r="E8" s="121"/>
    </row>
    <row r="9" spans="1:5" ht="12.75" customHeight="1" x14ac:dyDescent="0.2">
      <c r="A9" s="119"/>
      <c r="B9" s="119"/>
      <c r="C9" s="119">
        <v>8</v>
      </c>
      <c r="D9" s="119" t="s">
        <v>20</v>
      </c>
      <c r="E9" s="121"/>
    </row>
    <row r="10" spans="1:5" ht="12.75" customHeight="1" x14ac:dyDescent="0.2">
      <c r="A10" s="119"/>
      <c r="B10" s="119"/>
      <c r="C10" s="119">
        <v>11</v>
      </c>
      <c r="D10" s="119" t="s">
        <v>21</v>
      </c>
      <c r="E10" s="121"/>
    </row>
    <row r="11" spans="1:5" ht="12.95" customHeight="1" x14ac:dyDescent="0.2">
      <c r="A11" s="119">
        <v>3</v>
      </c>
      <c r="B11" s="119" t="s">
        <v>1</v>
      </c>
      <c r="C11" s="119">
        <v>1</v>
      </c>
      <c r="D11" s="119" t="s">
        <v>22</v>
      </c>
      <c r="E11" s="121"/>
    </row>
    <row r="12" spans="1:5" ht="12.95" customHeight="1" x14ac:dyDescent="0.2">
      <c r="A12" s="119"/>
      <c r="B12" s="119"/>
      <c r="C12" s="119">
        <v>2</v>
      </c>
      <c r="D12" s="119" t="s">
        <v>23</v>
      </c>
      <c r="E12" s="121"/>
    </row>
    <row r="13" spans="1:5" ht="12.95" customHeight="1" x14ac:dyDescent="0.2">
      <c r="A13" s="119">
        <v>4</v>
      </c>
      <c r="B13" s="119" t="s">
        <v>2</v>
      </c>
      <c r="C13" s="119">
        <v>1</v>
      </c>
      <c r="D13" s="119" t="s">
        <v>24</v>
      </c>
      <c r="E13" s="121"/>
    </row>
    <row r="14" spans="1:5" ht="12.95" customHeight="1" x14ac:dyDescent="0.2">
      <c r="A14" s="119"/>
      <c r="B14" s="119"/>
      <c r="C14" s="119">
        <v>2</v>
      </c>
      <c r="D14" s="119" t="s">
        <v>25</v>
      </c>
      <c r="E14" s="121"/>
    </row>
    <row r="15" spans="1:5" ht="12.95" customHeight="1" x14ac:dyDescent="0.2">
      <c r="A15" s="119"/>
      <c r="B15" s="119"/>
      <c r="C15" s="119">
        <v>6</v>
      </c>
      <c r="D15" s="119" t="s">
        <v>27</v>
      </c>
      <c r="E15" s="121"/>
    </row>
    <row r="16" spans="1:5" ht="28.5" customHeight="1" x14ac:dyDescent="0.2">
      <c r="A16" s="119">
        <v>5</v>
      </c>
      <c r="B16" s="122" t="s">
        <v>3</v>
      </c>
      <c r="C16" s="119">
        <v>1</v>
      </c>
      <c r="D16" s="119" t="s">
        <v>28</v>
      </c>
      <c r="E16" s="121"/>
    </row>
    <row r="17" spans="1:5" ht="34.5" customHeight="1" x14ac:dyDescent="0.2">
      <c r="A17" s="119"/>
      <c r="B17" s="119"/>
      <c r="C17" s="119">
        <v>2</v>
      </c>
      <c r="D17" s="119" t="s">
        <v>29</v>
      </c>
      <c r="E17" s="121"/>
    </row>
    <row r="18" spans="1:5" ht="15" x14ac:dyDescent="0.25">
      <c r="A18">
        <v>6</v>
      </c>
      <c r="B18" t="s">
        <v>4</v>
      </c>
      <c r="C18">
        <v>1</v>
      </c>
      <c r="D18" t="s">
        <v>30</v>
      </c>
      <c r="E18" s="121"/>
    </row>
    <row r="19" spans="1:5" ht="12.95" customHeight="1" x14ac:dyDescent="0.25">
      <c r="C19">
        <v>2</v>
      </c>
      <c r="D19" t="s">
        <v>31</v>
      </c>
      <c r="E19" s="121"/>
    </row>
    <row r="20" spans="1:5" ht="15" x14ac:dyDescent="0.25">
      <c r="A20">
        <v>8</v>
      </c>
      <c r="B20" t="s">
        <v>5</v>
      </c>
      <c r="C20">
        <v>1</v>
      </c>
      <c r="D20" t="s">
        <v>32</v>
      </c>
      <c r="E20" s="121"/>
    </row>
    <row r="21" spans="1:5" ht="30" x14ac:dyDescent="0.25">
      <c r="C21">
        <v>2</v>
      </c>
      <c r="D21" s="1" t="s">
        <v>33</v>
      </c>
      <c r="E21" s="121"/>
    </row>
    <row r="22" spans="1:5" ht="29.25" customHeight="1" x14ac:dyDescent="0.25">
      <c r="A22">
        <v>9</v>
      </c>
      <c r="B22" s="1" t="s">
        <v>6</v>
      </c>
      <c r="C22">
        <v>1</v>
      </c>
      <c r="D22" t="s">
        <v>34</v>
      </c>
      <c r="E22" s="121"/>
    </row>
    <row r="23" spans="1:5" ht="29.25" customHeight="1" x14ac:dyDescent="0.25">
      <c r="C23">
        <v>2</v>
      </c>
      <c r="D23" t="s">
        <v>35</v>
      </c>
      <c r="E23" s="121"/>
    </row>
    <row r="24" spans="1:5" ht="15" x14ac:dyDescent="0.25">
      <c r="C24">
        <v>3</v>
      </c>
      <c r="D24" t="s">
        <v>36</v>
      </c>
      <c r="E24" s="121"/>
    </row>
    <row r="25" spans="1:5" ht="15" x14ac:dyDescent="0.25">
      <c r="C25">
        <v>4</v>
      </c>
      <c r="D25" t="s">
        <v>37</v>
      </c>
      <c r="E25" s="121"/>
    </row>
    <row r="26" spans="1:5" ht="12.95" customHeight="1" x14ac:dyDescent="0.25">
      <c r="C26">
        <v>7</v>
      </c>
      <c r="D26" t="s">
        <v>38</v>
      </c>
      <c r="E26" s="121"/>
    </row>
    <row r="27" spans="1:5" ht="12.95" customHeight="1" x14ac:dyDescent="0.25">
      <c r="C27">
        <v>8</v>
      </c>
      <c r="D27" t="s">
        <v>39</v>
      </c>
      <c r="E27" s="121"/>
    </row>
    <row r="28" spans="1:5" ht="12.95" customHeight="1" x14ac:dyDescent="0.25">
      <c r="A28">
        <v>10</v>
      </c>
      <c r="B28" t="s">
        <v>7</v>
      </c>
      <c r="C28">
        <v>2</v>
      </c>
      <c r="D28" t="s">
        <v>40</v>
      </c>
      <c r="E28" s="121"/>
    </row>
    <row r="29" spans="1:5" ht="15" x14ac:dyDescent="0.25">
      <c r="C29">
        <v>5</v>
      </c>
      <c r="D29" t="s">
        <v>41</v>
      </c>
      <c r="E29" s="121"/>
    </row>
    <row r="30" spans="1:5" ht="15" x14ac:dyDescent="0.25">
      <c r="A30">
        <v>12</v>
      </c>
      <c r="B30" t="s">
        <v>8</v>
      </c>
      <c r="C30">
        <v>1</v>
      </c>
      <c r="D30" t="s">
        <v>42</v>
      </c>
      <c r="E30" s="121"/>
    </row>
    <row r="31" spans="1:5" ht="15" x14ac:dyDescent="0.25">
      <c r="C31">
        <v>2</v>
      </c>
      <c r="D31" t="s">
        <v>43</v>
      </c>
      <c r="E31" s="121"/>
    </row>
    <row r="32" spans="1:5" ht="15" x14ac:dyDescent="0.25">
      <c r="C32">
        <v>3</v>
      </c>
      <c r="D32" t="s">
        <v>44</v>
      </c>
      <c r="E32" s="121"/>
    </row>
    <row r="33" spans="1:5" ht="12.95" customHeight="1" x14ac:dyDescent="0.25">
      <c r="C33">
        <v>4</v>
      </c>
      <c r="D33" t="s">
        <v>45</v>
      </c>
      <c r="E33" s="121"/>
    </row>
    <row r="34" spans="1:5" ht="15" x14ac:dyDescent="0.25">
      <c r="C34">
        <v>6</v>
      </c>
      <c r="D34" t="s">
        <v>46</v>
      </c>
      <c r="E34" s="121"/>
    </row>
    <row r="35" spans="1:5" ht="30" x14ac:dyDescent="0.25">
      <c r="C35">
        <v>7</v>
      </c>
      <c r="D35" s="1" t="s">
        <v>47</v>
      </c>
      <c r="E35" s="121"/>
    </row>
    <row r="36" spans="1:5" ht="12.95" customHeight="1" x14ac:dyDescent="0.25">
      <c r="C36">
        <v>8</v>
      </c>
      <c r="D36" t="s">
        <v>48</v>
      </c>
      <c r="E36" s="121"/>
    </row>
    <row r="37" spans="1:5" ht="15" x14ac:dyDescent="0.25">
      <c r="C37">
        <v>9</v>
      </c>
      <c r="D37" t="s">
        <v>49</v>
      </c>
      <c r="E37" s="121"/>
    </row>
    <row r="38" spans="1:5" ht="15" x14ac:dyDescent="0.25">
      <c r="A38">
        <v>13</v>
      </c>
      <c r="B38" t="s">
        <v>314</v>
      </c>
      <c r="C38">
        <v>7</v>
      </c>
      <c r="D38" t="s">
        <v>315</v>
      </c>
      <c r="E38" s="121"/>
    </row>
    <row r="39" spans="1:5" ht="15" x14ac:dyDescent="0.25">
      <c r="A39">
        <v>14</v>
      </c>
      <c r="B39" t="s">
        <v>9</v>
      </c>
      <c r="C39">
        <v>2</v>
      </c>
      <c r="D39" t="s">
        <v>50</v>
      </c>
      <c r="E39" s="121"/>
    </row>
    <row r="40" spans="1:5" ht="15" x14ac:dyDescent="0.25">
      <c r="C40">
        <v>4</v>
      </c>
      <c r="D40" t="s">
        <v>51</v>
      </c>
      <c r="E40" s="121"/>
    </row>
    <row r="41" spans="1:5" ht="27.75" customHeight="1" x14ac:dyDescent="0.25">
      <c r="A41">
        <v>15</v>
      </c>
      <c r="B41" s="1" t="s">
        <v>10</v>
      </c>
      <c r="C41">
        <v>1</v>
      </c>
      <c r="D41" t="s">
        <v>52</v>
      </c>
      <c r="E41" s="121"/>
    </row>
    <row r="42" spans="1:5" ht="12.95" customHeight="1" x14ac:dyDescent="0.25">
      <c r="C42">
        <v>3</v>
      </c>
      <c r="D42" t="s">
        <v>316</v>
      </c>
      <c r="E42" s="121"/>
    </row>
    <row r="43" spans="1:5" ht="12.95" customHeight="1" x14ac:dyDescent="0.25">
      <c r="A43">
        <v>16</v>
      </c>
      <c r="B43" t="s">
        <v>11</v>
      </c>
      <c r="C43">
        <v>1</v>
      </c>
      <c r="D43" t="s">
        <v>53</v>
      </c>
      <c r="E43" s="121"/>
    </row>
    <row r="44" spans="1:5" ht="12.95" customHeight="1" x14ac:dyDescent="0.25">
      <c r="A44">
        <v>19</v>
      </c>
      <c r="B44" t="s">
        <v>12</v>
      </c>
      <c r="C44">
        <v>1</v>
      </c>
      <c r="D44" s="1" t="s">
        <v>54</v>
      </c>
      <c r="E44" s="121"/>
    </row>
    <row r="45" spans="1:5" ht="15" x14ac:dyDescent="0.25">
      <c r="A45">
        <v>20</v>
      </c>
      <c r="B45" t="s">
        <v>317</v>
      </c>
      <c r="C45" s="43">
        <v>1</v>
      </c>
      <c r="D45" t="s">
        <v>321</v>
      </c>
      <c r="E45" s="121"/>
    </row>
    <row r="46" spans="1:5" ht="15" x14ac:dyDescent="0.25">
      <c r="C46" s="43">
        <v>2</v>
      </c>
      <c r="D46" t="s">
        <v>322</v>
      </c>
      <c r="E46" s="121"/>
    </row>
    <row r="47" spans="1:5" ht="15" x14ac:dyDescent="0.25">
      <c r="C47" s="43">
        <v>3</v>
      </c>
      <c r="D47" t="s">
        <v>323</v>
      </c>
      <c r="E47" s="121"/>
    </row>
    <row r="48" spans="1:5" ht="12.95" customHeight="1" x14ac:dyDescent="0.25">
      <c r="A48">
        <v>50</v>
      </c>
      <c r="B48" t="s">
        <v>318</v>
      </c>
      <c r="C48">
        <v>1</v>
      </c>
      <c r="D48" t="s">
        <v>319</v>
      </c>
      <c r="E48" s="121"/>
    </row>
    <row r="49" spans="3:5" ht="15" x14ac:dyDescent="0.25">
      <c r="C49">
        <v>2</v>
      </c>
      <c r="D49" t="s">
        <v>320</v>
      </c>
      <c r="E49" s="121"/>
    </row>
  </sheetData>
  <sheetProtection algorithmName="SHA-512" hashValue="ygDN3Jz7COLatwnQVafUPV9qJLk9K7IuZNd+L5KzcRRxUsGV2+BDkHkk+5yowC/HLzBRvhzydCLDVU2+c2DEDw==" saltValue="eBInb2bOBuTOhekDgiMDaQ==" spinCount="100000" sheet="1" objects="1" scenarios="1"/>
  <customSheetViews>
    <customSheetView guid="{FD66CCA4-E734-40F6-A42D-704ADC03C8FF}" showPageBreaks="1" fitToPage="1" printArea="1" hiddenColumns="1" showRuler="0">
      <selection activeCell="E34" sqref="E34"/>
      <pageMargins left="0.39370078740157483" right="0.39370078740157483" top="0.67" bottom="0.19685039370078741" header="0.19685039370078741" footer="0.19685039370078741"/>
      <pageSetup paperSize="9" scale="57" orientation="portrait" r:id="rId1"/>
      <headerFooter alignWithMargins="0">
        <oddFooter>&amp;L&amp;"Tahoma,Corsivo"&amp;8Elenco Processi&amp;R&amp;P</oddFooter>
      </headerFooter>
    </customSheetView>
    <customSheetView guid="{0CDFE071-D2BF-4AC9-96FE-3C7CC2EB89D1}" showPageBreaks="1" fitToPage="1" printArea="1" hiddenColumns="1">
      <selection activeCell="E2" sqref="E2:E48"/>
      <pageMargins left="0.39370078740157483" right="0.39370078740157483" top="0.67" bottom="0.19685039370078741" header="0.19685039370078741" footer="0.19685039370078741"/>
      <pageSetup paperSize="9" scale="56" orientation="portrait" r:id="rId2"/>
      <headerFooter alignWithMargins="0">
        <oddFooter>&amp;L&amp;"Tahoma,Corsivo"&amp;8Elenco Processi&amp;R&amp;P</oddFooter>
      </headerFooter>
    </customSheetView>
    <customSheetView guid="{5274FD7E-76C2-47C3-8C9C-C2C181076605}" showPageBreaks="1" fitToPage="1" showRuler="0">
      <selection activeCell="E34" sqref="E34"/>
      <pageMargins left="0.39370078740157483" right="0.39370078740157483" top="0.67" bottom="0.19685039370078741" header="0.19685039370078741" footer="0.19685039370078741"/>
      <pageSetup paperSize="9" scale="56" orientation="portrait" r:id="rId3"/>
      <headerFooter alignWithMargins="0">
        <oddFooter>&amp;L&amp;"Tahoma,Corsivo"&amp;8Elenco Processi&amp;R&amp;P</oddFooter>
      </headerFooter>
    </customSheetView>
  </customSheetViews>
  <phoneticPr fontId="25" type="noConversion"/>
  <pageMargins left="0.39370078740157483" right="0.39370078740157483" top="0.67" bottom="0.19685039370078741" header="0.19685039370078741" footer="0.19685039370078741"/>
  <pageSetup paperSize="9" scale="61" orientation="landscape" r:id="rId4"/>
  <headerFooter alignWithMargins="0">
    <oddHeader xml:space="preserve">&amp;C
COMUNE DI BORGO VERCELLI
</oddHeader>
    <oddFooter>&amp;L&amp;"Tahoma,Corsivo"&amp;8Elenco Processi&amp;R&amp;P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61"/>
  <sheetViews>
    <sheetView view="pageLayout" zoomScaleNormal="100" workbookViewId="0">
      <selection activeCell="H14" sqref="H14"/>
    </sheetView>
  </sheetViews>
  <sheetFormatPr defaultRowHeight="12.75" x14ac:dyDescent="0.2"/>
  <cols>
    <col min="1" max="3" width="9.140625" style="128"/>
    <col min="4" max="4" width="24.5703125" style="128" customWidth="1"/>
    <col min="5" max="5" width="14.42578125" style="128" customWidth="1"/>
    <col min="6" max="6" width="19" style="128" customWidth="1"/>
    <col min="7" max="7" width="9.140625" style="128"/>
    <col min="8" max="8" width="19" style="128" bestFit="1" customWidth="1"/>
    <col min="9" max="16384" width="9.140625" style="128"/>
  </cols>
  <sheetData>
    <row r="1" spans="1:9" ht="21.75" customHeight="1" x14ac:dyDescent="0.2">
      <c r="A1" s="352"/>
      <c r="B1" s="353"/>
      <c r="C1" s="353"/>
      <c r="D1" s="353"/>
      <c r="E1" s="125" t="s">
        <v>113</v>
      </c>
      <c r="F1" s="126">
        <v>2019</v>
      </c>
    </row>
    <row r="2" spans="1:9" ht="24.75" customHeight="1" thickBot="1" x14ac:dyDescent="0.25">
      <c r="A2" s="354" t="s">
        <v>222</v>
      </c>
      <c r="B2" s="355"/>
      <c r="C2" s="355"/>
      <c r="D2" s="355"/>
      <c r="E2" s="355"/>
      <c r="F2" s="356"/>
    </row>
    <row r="3" spans="1:9" ht="13.5" customHeight="1" x14ac:dyDescent="0.2">
      <c r="A3" s="357" t="s">
        <v>223</v>
      </c>
      <c r="B3" s="358"/>
      <c r="C3" s="358"/>
      <c r="D3" s="358"/>
      <c r="E3" s="358"/>
      <c r="F3" s="359"/>
      <c r="G3" s="129"/>
    </row>
    <row r="4" spans="1:9" ht="15" customHeight="1" x14ac:dyDescent="0.2">
      <c r="A4" s="360" t="s">
        <v>116</v>
      </c>
      <c r="B4" s="361"/>
      <c r="C4" s="361"/>
      <c r="D4" s="362"/>
      <c r="E4" s="365">
        <f>$F$1</f>
        <v>2019</v>
      </c>
      <c r="F4" s="366"/>
      <c r="G4" s="129"/>
      <c r="H4" s="130"/>
    </row>
    <row r="5" spans="1:9" ht="12.75" customHeight="1" x14ac:dyDescent="0.2">
      <c r="A5" s="346" t="s">
        <v>224</v>
      </c>
      <c r="B5" s="347"/>
      <c r="C5" s="347"/>
      <c r="D5" s="347"/>
      <c r="E5" s="367">
        <v>0</v>
      </c>
      <c r="F5" s="368"/>
    </row>
    <row r="6" spans="1:9" ht="12.75" customHeight="1" x14ac:dyDescent="0.2">
      <c r="A6" s="372" t="s">
        <v>225</v>
      </c>
      <c r="B6" s="373"/>
      <c r="C6" s="373"/>
      <c r="D6" s="373"/>
      <c r="E6" s="367">
        <v>0</v>
      </c>
      <c r="F6" s="368"/>
      <c r="H6" s="130"/>
    </row>
    <row r="7" spans="1:9" x14ac:dyDescent="0.2">
      <c r="A7" s="372" t="s">
        <v>226</v>
      </c>
      <c r="B7" s="373"/>
      <c r="C7" s="373"/>
      <c r="D7" s="373"/>
      <c r="E7" s="367">
        <v>7</v>
      </c>
      <c r="F7" s="368"/>
    </row>
    <row r="8" spans="1:9" x14ac:dyDescent="0.2">
      <c r="A8" s="369" t="s">
        <v>227</v>
      </c>
      <c r="B8" s="370"/>
      <c r="C8" s="370"/>
      <c r="D8" s="370"/>
      <c r="E8" s="371">
        <f>SUM(E5:F7)</f>
        <v>7</v>
      </c>
      <c r="F8" s="371"/>
    </row>
    <row r="9" spans="1:9" s="131" customFormat="1" ht="27" customHeight="1" x14ac:dyDescent="0.2">
      <c r="A9" s="374"/>
      <c r="B9" s="375"/>
      <c r="C9" s="375"/>
      <c r="D9" s="375"/>
      <c r="E9" s="375"/>
      <c r="F9" s="376"/>
    </row>
    <row r="10" spans="1:9" x14ac:dyDescent="0.2">
      <c r="A10" s="377" t="s">
        <v>228</v>
      </c>
      <c r="B10" s="378"/>
      <c r="C10" s="378"/>
      <c r="D10" s="378"/>
      <c r="E10" s="378"/>
      <c r="F10" s="379"/>
    </row>
    <row r="11" spans="1:9" x14ac:dyDescent="0.2">
      <c r="A11" s="363" t="s">
        <v>116</v>
      </c>
      <c r="B11" s="364"/>
      <c r="C11" s="364"/>
      <c r="D11" s="364"/>
      <c r="E11" s="365">
        <f>$F$1</f>
        <v>2019</v>
      </c>
      <c r="F11" s="366"/>
    </row>
    <row r="12" spans="1:9" x14ac:dyDescent="0.2">
      <c r="A12" s="346" t="s">
        <v>224</v>
      </c>
      <c r="B12" s="347"/>
      <c r="C12" s="347"/>
      <c r="D12" s="347"/>
      <c r="E12" s="367"/>
      <c r="F12" s="368"/>
    </row>
    <row r="13" spans="1:9" x14ac:dyDescent="0.2">
      <c r="A13" s="372" t="s">
        <v>225</v>
      </c>
      <c r="B13" s="373"/>
      <c r="C13" s="373"/>
      <c r="D13" s="373"/>
      <c r="E13" s="367"/>
      <c r="F13" s="368"/>
    </row>
    <row r="14" spans="1:9" x14ac:dyDescent="0.2">
      <c r="A14" s="372" t="s">
        <v>226</v>
      </c>
      <c r="B14" s="373"/>
      <c r="C14" s="373"/>
      <c r="D14" s="373"/>
      <c r="E14" s="367">
        <v>55</v>
      </c>
      <c r="F14" s="368"/>
    </row>
    <row r="15" spans="1:9" x14ac:dyDescent="0.2">
      <c r="A15" s="369" t="s">
        <v>229</v>
      </c>
      <c r="B15" s="370"/>
      <c r="C15" s="370"/>
      <c r="D15" s="370"/>
      <c r="E15" s="382">
        <f>SUM(E12:F14)/3</f>
        <v>18.333333333333332</v>
      </c>
      <c r="F15" s="383"/>
      <c r="I15" s="132"/>
    </row>
    <row r="16" spans="1:9" ht="28.5" customHeight="1" x14ac:dyDescent="0.2">
      <c r="A16" s="374"/>
      <c r="B16" s="375"/>
      <c r="C16" s="375"/>
      <c r="D16" s="375"/>
      <c r="E16" s="375"/>
      <c r="F16" s="376"/>
    </row>
    <row r="17" spans="1:7" x14ac:dyDescent="0.2">
      <c r="A17" s="377" t="s">
        <v>230</v>
      </c>
      <c r="B17" s="378"/>
      <c r="C17" s="378"/>
      <c r="D17" s="378"/>
      <c r="E17" s="378"/>
      <c r="F17" s="379"/>
    </row>
    <row r="18" spans="1:7" x14ac:dyDescent="0.2">
      <c r="A18" s="380" t="s">
        <v>116</v>
      </c>
      <c r="B18" s="381"/>
      <c r="C18" s="381"/>
      <c r="D18" s="381"/>
      <c r="E18" s="365">
        <f>$F$1</f>
        <v>2019</v>
      </c>
      <c r="F18" s="366"/>
    </row>
    <row r="19" spans="1:7" x14ac:dyDescent="0.2">
      <c r="A19" s="346" t="s">
        <v>231</v>
      </c>
      <c r="B19" s="347"/>
      <c r="C19" s="347"/>
      <c r="D19" s="347"/>
      <c r="E19" s="384"/>
      <c r="F19" s="385"/>
      <c r="G19" s="133"/>
    </row>
    <row r="20" spans="1:7" ht="13.5" customHeight="1" thickBot="1" x14ac:dyDescent="0.25">
      <c r="A20" s="386" t="s">
        <v>232</v>
      </c>
      <c r="B20" s="387"/>
      <c r="C20" s="387"/>
      <c r="D20" s="387"/>
      <c r="E20" s="388"/>
      <c r="F20" s="389"/>
      <c r="G20" s="133"/>
    </row>
    <row r="21" spans="1:7" x14ac:dyDescent="0.2">
      <c r="A21" s="393"/>
      <c r="B21" s="394"/>
      <c r="C21" s="394"/>
      <c r="D21" s="394"/>
      <c r="E21" s="394"/>
      <c r="F21" s="395"/>
    </row>
    <row r="22" spans="1:7" ht="13.5" thickBot="1" x14ac:dyDescent="0.25">
      <c r="A22" s="396"/>
      <c r="B22" s="397"/>
      <c r="C22" s="397"/>
      <c r="D22" s="397"/>
      <c r="E22" s="397"/>
      <c r="F22" s="398"/>
    </row>
    <row r="23" spans="1:7" x14ac:dyDescent="0.2">
      <c r="A23" s="390" t="s">
        <v>233</v>
      </c>
      <c r="B23" s="391"/>
      <c r="C23" s="391"/>
      <c r="D23" s="391"/>
      <c r="E23" s="391"/>
      <c r="F23" s="392"/>
    </row>
    <row r="24" spans="1:7" x14ac:dyDescent="0.2">
      <c r="A24" s="380" t="s">
        <v>116</v>
      </c>
      <c r="B24" s="381"/>
      <c r="C24" s="381"/>
      <c r="D24" s="381"/>
      <c r="E24" s="365">
        <f>$F$1</f>
        <v>2019</v>
      </c>
      <c r="F24" s="366"/>
    </row>
    <row r="25" spans="1:7" x14ac:dyDescent="0.2">
      <c r="A25" s="346" t="s">
        <v>234</v>
      </c>
      <c r="B25" s="347"/>
      <c r="C25" s="347"/>
      <c r="D25" s="347"/>
      <c r="E25" s="344">
        <v>362186.99</v>
      </c>
      <c r="F25" s="345"/>
    </row>
    <row r="26" spans="1:7" x14ac:dyDescent="0.2">
      <c r="A26" s="346" t="s">
        <v>235</v>
      </c>
      <c r="B26" s="347"/>
      <c r="C26" s="347"/>
      <c r="D26" s="347"/>
      <c r="E26" s="344">
        <v>340</v>
      </c>
      <c r="F26" s="345"/>
    </row>
    <row r="27" spans="1:7" ht="12.75" customHeight="1" thickBot="1" x14ac:dyDescent="0.25">
      <c r="A27" s="350" t="s">
        <v>236</v>
      </c>
      <c r="B27" s="351"/>
      <c r="C27" s="351"/>
      <c r="D27" s="351"/>
      <c r="E27" s="348"/>
      <c r="F27" s="349"/>
    </row>
    <row r="28" spans="1:7" ht="12.75" customHeight="1" x14ac:dyDescent="0.2">
      <c r="A28" s="123"/>
      <c r="B28" s="124"/>
      <c r="C28" s="124"/>
      <c r="D28" s="124"/>
      <c r="E28" s="124"/>
      <c r="F28" s="127"/>
    </row>
    <row r="29" spans="1:7" ht="12.75" customHeight="1" thickBot="1" x14ac:dyDescent="0.25">
      <c r="A29" s="123"/>
      <c r="B29" s="124"/>
      <c r="C29" s="124"/>
      <c r="D29" s="124"/>
      <c r="E29" s="124"/>
      <c r="F29" s="127"/>
    </row>
    <row r="30" spans="1:7" x14ac:dyDescent="0.2">
      <c r="A30" s="416" t="s">
        <v>237</v>
      </c>
      <c r="B30" s="417"/>
      <c r="C30" s="417"/>
      <c r="D30" s="417"/>
      <c r="E30" s="417"/>
      <c r="F30" s="418"/>
    </row>
    <row r="31" spans="1:7" x14ac:dyDescent="0.2">
      <c r="A31" s="419" t="s">
        <v>116</v>
      </c>
      <c r="B31" s="420"/>
      <c r="C31" s="420"/>
      <c r="D31" s="421"/>
      <c r="E31" s="422">
        <f>$F$1</f>
        <v>2019</v>
      </c>
      <c r="F31" s="423"/>
    </row>
    <row r="32" spans="1:7" ht="12.75" customHeight="1" x14ac:dyDescent="0.2">
      <c r="A32" s="424" t="s">
        <v>238</v>
      </c>
      <c r="B32" s="425"/>
      <c r="C32" s="425"/>
      <c r="D32" s="426"/>
      <c r="E32" s="427">
        <f>E25/'[2]Economico Patrimoniale'!K22</f>
        <v>5.315446517589198E-2</v>
      </c>
      <c r="F32" s="428"/>
    </row>
    <row r="33" spans="1:7" ht="12.75" customHeight="1" x14ac:dyDescent="0.2">
      <c r="A33" s="405" t="s">
        <v>199</v>
      </c>
      <c r="B33" s="406"/>
      <c r="C33" s="406"/>
      <c r="D33" s="407"/>
      <c r="E33" s="427"/>
      <c r="F33" s="428"/>
    </row>
    <row r="34" spans="1:7" ht="12.75" customHeight="1" x14ac:dyDescent="0.2">
      <c r="A34" s="399" t="s">
        <v>239</v>
      </c>
      <c r="B34" s="400"/>
      <c r="C34" s="400"/>
      <c r="D34" s="401"/>
      <c r="E34" s="427"/>
      <c r="F34" s="428"/>
    </row>
    <row r="35" spans="1:7" ht="12.75" customHeight="1" x14ac:dyDescent="0.2">
      <c r="A35" s="424" t="s">
        <v>240</v>
      </c>
      <c r="B35" s="425"/>
      <c r="C35" s="425"/>
      <c r="D35" s="426"/>
      <c r="E35" s="408">
        <f>E25/E8</f>
        <v>51740.998571428572</v>
      </c>
      <c r="F35" s="409"/>
    </row>
    <row r="36" spans="1:7" ht="12.75" customHeight="1" x14ac:dyDescent="0.2">
      <c r="A36" s="405" t="s">
        <v>199</v>
      </c>
      <c r="B36" s="406"/>
      <c r="C36" s="406"/>
      <c r="D36" s="407"/>
      <c r="E36" s="410"/>
      <c r="F36" s="411"/>
    </row>
    <row r="37" spans="1:7" ht="12.75" customHeight="1" x14ac:dyDescent="0.2">
      <c r="A37" s="399" t="s">
        <v>241</v>
      </c>
      <c r="B37" s="400"/>
      <c r="C37" s="400"/>
      <c r="D37" s="401"/>
      <c r="E37" s="410"/>
      <c r="F37" s="411"/>
    </row>
    <row r="38" spans="1:7" ht="12.75" customHeight="1" x14ac:dyDescent="0.2">
      <c r="A38" s="402" t="s">
        <v>242</v>
      </c>
      <c r="B38" s="403"/>
      <c r="C38" s="403"/>
      <c r="D38" s="404"/>
      <c r="E38" s="408">
        <f>E25/[2]Caratteristiche!M5</f>
        <v>36.999386045561344</v>
      </c>
      <c r="F38" s="409"/>
    </row>
    <row r="39" spans="1:7" ht="12.75" customHeight="1" x14ac:dyDescent="0.2">
      <c r="A39" s="405" t="s">
        <v>199</v>
      </c>
      <c r="B39" s="406"/>
      <c r="C39" s="406"/>
      <c r="D39" s="407"/>
      <c r="E39" s="410"/>
      <c r="F39" s="411"/>
    </row>
    <row r="40" spans="1:7" ht="12.75" customHeight="1" x14ac:dyDescent="0.2">
      <c r="A40" s="399" t="s">
        <v>115</v>
      </c>
      <c r="B40" s="400"/>
      <c r="C40" s="400"/>
      <c r="D40" s="401"/>
      <c r="E40" s="410"/>
      <c r="F40" s="411"/>
    </row>
    <row r="41" spans="1:7" ht="12.75" customHeight="1" x14ac:dyDescent="0.2">
      <c r="A41" s="402" t="s">
        <v>243</v>
      </c>
      <c r="B41" s="403"/>
      <c r="C41" s="403"/>
      <c r="D41" s="404"/>
      <c r="E41" s="412">
        <f>Organizzazione!E5:F5/Organizzazione!E8</f>
        <v>0</v>
      </c>
      <c r="F41" s="413"/>
    </row>
    <row r="42" spans="1:7" ht="13.5" customHeight="1" x14ac:dyDescent="0.2">
      <c r="A42" s="405" t="s">
        <v>115</v>
      </c>
      <c r="B42" s="406"/>
      <c r="C42" s="406"/>
      <c r="D42" s="407"/>
      <c r="E42" s="414"/>
      <c r="F42" s="415"/>
      <c r="G42" s="134"/>
    </row>
    <row r="43" spans="1:7" ht="12.75" customHeight="1" x14ac:dyDescent="0.2">
      <c r="A43" s="399" t="s">
        <v>241</v>
      </c>
      <c r="B43" s="400"/>
      <c r="C43" s="400"/>
      <c r="D43" s="401"/>
      <c r="E43" s="414"/>
      <c r="F43" s="415"/>
    </row>
    <row r="44" spans="1:7" ht="12.75" customHeight="1" x14ac:dyDescent="0.2">
      <c r="A44" s="424" t="s">
        <v>244</v>
      </c>
      <c r="B44" s="425"/>
      <c r="C44" s="425"/>
      <c r="D44" s="426"/>
      <c r="E44" s="427">
        <f>E5/E8</f>
        <v>0</v>
      </c>
      <c r="F44" s="428"/>
    </row>
    <row r="45" spans="1:7" ht="12.75" customHeight="1" x14ac:dyDescent="0.2">
      <c r="A45" s="405" t="s">
        <v>245</v>
      </c>
      <c r="B45" s="406"/>
      <c r="C45" s="406"/>
      <c r="D45" s="407"/>
      <c r="E45" s="427"/>
      <c r="F45" s="428"/>
    </row>
    <row r="46" spans="1:7" ht="12.75" customHeight="1" x14ac:dyDescent="0.2">
      <c r="A46" s="399" t="s">
        <v>241</v>
      </c>
      <c r="B46" s="400"/>
      <c r="C46" s="400"/>
      <c r="D46" s="401"/>
      <c r="E46" s="427"/>
      <c r="F46" s="428"/>
    </row>
    <row r="47" spans="1:7" ht="12.75" customHeight="1" x14ac:dyDescent="0.2">
      <c r="A47" s="402" t="s">
        <v>246</v>
      </c>
      <c r="B47" s="403"/>
      <c r="C47" s="403"/>
      <c r="D47" s="404"/>
      <c r="E47" s="427">
        <f>E6/E8</f>
        <v>0</v>
      </c>
      <c r="F47" s="428"/>
    </row>
    <row r="48" spans="1:7" ht="12.75" customHeight="1" x14ac:dyDescent="0.2">
      <c r="A48" s="405" t="s">
        <v>247</v>
      </c>
      <c r="B48" s="406"/>
      <c r="C48" s="406"/>
      <c r="D48" s="407"/>
      <c r="E48" s="427"/>
      <c r="F48" s="428"/>
    </row>
    <row r="49" spans="1:6" ht="12.75" customHeight="1" x14ac:dyDescent="0.2">
      <c r="A49" s="429" t="s">
        <v>241</v>
      </c>
      <c r="B49" s="406"/>
      <c r="C49" s="406"/>
      <c r="D49" s="407"/>
      <c r="E49" s="427"/>
      <c r="F49" s="428"/>
    </row>
    <row r="50" spans="1:6" ht="12.75" customHeight="1" x14ac:dyDescent="0.2">
      <c r="A50" s="424" t="s">
        <v>248</v>
      </c>
      <c r="B50" s="425"/>
      <c r="C50" s="425"/>
      <c r="D50" s="426"/>
      <c r="E50" s="430">
        <f>E27/E26</f>
        <v>0</v>
      </c>
      <c r="F50" s="428"/>
    </row>
    <row r="51" spans="1:6" ht="13.5" customHeight="1" x14ac:dyDescent="0.2">
      <c r="A51" s="405" t="s">
        <v>249</v>
      </c>
      <c r="B51" s="406"/>
      <c r="C51" s="406"/>
      <c r="D51" s="407"/>
      <c r="E51" s="430"/>
      <c r="F51" s="428"/>
    </row>
    <row r="52" spans="1:6" ht="13.15" customHeight="1" x14ac:dyDescent="0.2">
      <c r="A52" s="399" t="s">
        <v>250</v>
      </c>
      <c r="B52" s="400"/>
      <c r="C52" s="400"/>
      <c r="D52" s="401"/>
      <c r="E52" s="430"/>
      <c r="F52" s="428"/>
    </row>
    <row r="53" spans="1:6" ht="13.15" customHeight="1" x14ac:dyDescent="0.2">
      <c r="A53" s="424" t="s">
        <v>251</v>
      </c>
      <c r="B53" s="425"/>
      <c r="C53" s="425"/>
      <c r="D53" s="426"/>
      <c r="E53" s="431">
        <f>E26/E8</f>
        <v>48.571428571428569</v>
      </c>
      <c r="F53" s="432"/>
    </row>
    <row r="54" spans="1:6" ht="13.15" customHeight="1" x14ac:dyDescent="0.2">
      <c r="A54" s="405" t="s">
        <v>252</v>
      </c>
      <c r="B54" s="406"/>
      <c r="C54" s="406"/>
      <c r="D54" s="407"/>
      <c r="E54" s="431"/>
      <c r="F54" s="432"/>
    </row>
    <row r="55" spans="1:6" ht="13.15" customHeight="1" x14ac:dyDescent="0.2">
      <c r="A55" s="399" t="s">
        <v>241</v>
      </c>
      <c r="B55" s="400"/>
      <c r="C55" s="400"/>
      <c r="D55" s="401"/>
      <c r="E55" s="431"/>
      <c r="F55" s="432"/>
    </row>
    <row r="56" spans="1:6" ht="13.15" customHeight="1" x14ac:dyDescent="0.2">
      <c r="A56" s="402" t="s">
        <v>253</v>
      </c>
      <c r="B56" s="403"/>
      <c r="C56" s="403"/>
      <c r="D56" s="404"/>
      <c r="E56" s="430">
        <f>E26/E25</f>
        <v>9.3874161520821054E-4</v>
      </c>
      <c r="F56" s="428"/>
    </row>
    <row r="57" spans="1:6" ht="13.15" customHeight="1" x14ac:dyDescent="0.2">
      <c r="A57" s="405" t="s">
        <v>252</v>
      </c>
      <c r="B57" s="406"/>
      <c r="C57" s="406"/>
      <c r="D57" s="407"/>
      <c r="E57" s="430"/>
      <c r="F57" s="428"/>
    </row>
    <row r="58" spans="1:6" ht="13.15" customHeight="1" thickBot="1" x14ac:dyDescent="0.25">
      <c r="A58" s="434" t="s">
        <v>199</v>
      </c>
      <c r="B58" s="435"/>
      <c r="C58" s="435"/>
      <c r="D58" s="436"/>
      <c r="E58" s="437"/>
      <c r="F58" s="438"/>
    </row>
    <row r="59" spans="1:6" ht="13.15" customHeight="1" x14ac:dyDescent="0.2"/>
    <row r="60" spans="1:6" ht="13.9" customHeight="1" x14ac:dyDescent="0.2"/>
    <row r="61" spans="1:6" x14ac:dyDescent="0.2">
      <c r="A61" s="433"/>
      <c r="B61" s="433"/>
      <c r="C61" s="433"/>
      <c r="D61" s="433"/>
      <c r="E61" s="433"/>
      <c r="F61" s="433"/>
    </row>
  </sheetData>
  <sheetProtection algorithmName="SHA-512" hashValue="FwFK7YtUfnh3FNztNVgn4Rx2mjgQ3sJDaTyhFSaK58ArGH0JaodGFRfL+z23hPNHCt2P8ZaL1Mup1Tclnt36sA==" saltValue="E8CV2uuyVoiG7zHP8/6wCw==" spinCount="100000" sheet="1" objects="1" scenarios="1"/>
  <customSheetViews>
    <customSheetView guid="{FD66CCA4-E734-40F6-A42D-704ADC03C8FF}" showPageBreaks="1" printArea="1" showRuler="0" topLeftCell="A7">
      <selection activeCell="S19" sqref="S19"/>
      <rowBreaks count="1" manualBreakCount="1">
        <brk id="60" max="11" man="1"/>
      </rowBreaks>
      <pageMargins left="0.39370078740157483" right="0.39370078740157483" top="0.6692913385826772" bottom="0.19685039370078741" header="0.19685039370078741" footer="0.19685039370078741"/>
      <printOptions horizontalCentered="1"/>
      <pageSetup scale="80" orientation="portrait" r:id="rId1"/>
      <headerFooter alignWithMargins="0">
        <oddHeader>&amp;C&amp;B</oddHeader>
        <oddFooter>&amp;L&amp;"Tahoma,Corsivo"&amp;8&amp;F&amp;R&amp;P</oddFooter>
      </headerFooter>
    </customSheetView>
    <customSheetView guid="{0CDFE071-D2BF-4AC9-96FE-3C7CC2EB89D1}" showPageBreaks="1" printArea="1" topLeftCell="A13">
      <selection activeCell="E34" sqref="E34:F36"/>
      <rowBreaks count="1" manualBreakCount="1">
        <brk id="60" max="11" man="1"/>
      </rowBreaks>
      <pageMargins left="0.39370078740157483" right="0.39370078740157483" top="0.6692913385826772" bottom="0.19685039370078741" header="0.19685039370078741" footer="0.19685039370078741"/>
      <printOptions horizontalCentered="1"/>
      <pageSetup scale="80" orientation="portrait" r:id="rId2"/>
      <headerFooter alignWithMargins="0">
        <oddHeader>&amp;C&amp;B</oddHeader>
        <oddFooter>&amp;L&amp;"Tahoma,Corsivo"&amp;8&amp;F&amp;R&amp;P</oddFooter>
      </headerFooter>
    </customSheetView>
    <customSheetView guid="{5274FD7E-76C2-47C3-8C9C-C2C181076605}" showPageBreaks="1" showRuler="0" topLeftCell="A49">
      <selection activeCell="N29" sqref="N29"/>
      <rowBreaks count="1" manualBreakCount="1">
        <brk id="60" max="11" man="1"/>
      </rowBreaks>
      <pageMargins left="0.39370078740157483" right="0.39370078740157483" top="0.6692913385826772" bottom="0.19685039370078741" header="0.19685039370078741" footer="0.19685039370078741"/>
      <printOptions horizontalCentered="1"/>
      <pageSetup scale="80" orientation="portrait" r:id="rId3"/>
      <headerFooter alignWithMargins="0">
        <oddHeader>&amp;C&amp;B</oddHeader>
        <oddFooter>&amp;L&amp;"Tahoma,Corsivo"&amp;8&amp;F&amp;R&amp;P</oddFooter>
      </headerFooter>
    </customSheetView>
  </customSheetViews>
  <mergeCells count="83">
    <mergeCell ref="A61:F61"/>
    <mergeCell ref="A58:D58"/>
    <mergeCell ref="A56:D56"/>
    <mergeCell ref="A57:D57"/>
    <mergeCell ref="A55:D55"/>
    <mergeCell ref="E56:F58"/>
    <mergeCell ref="A54:D54"/>
    <mergeCell ref="A49:D49"/>
    <mergeCell ref="E47:F49"/>
    <mergeCell ref="E50:F52"/>
    <mergeCell ref="E53:F55"/>
    <mergeCell ref="A47:D47"/>
    <mergeCell ref="A48:D48"/>
    <mergeCell ref="E44:F46"/>
    <mergeCell ref="A50:D50"/>
    <mergeCell ref="A51:D51"/>
    <mergeCell ref="A52:D52"/>
    <mergeCell ref="A53:D53"/>
    <mergeCell ref="A44:D44"/>
    <mergeCell ref="A46:D46"/>
    <mergeCell ref="A33:D33"/>
    <mergeCell ref="A45:D45"/>
    <mergeCell ref="A40:D40"/>
    <mergeCell ref="A38:D38"/>
    <mergeCell ref="A39:D39"/>
    <mergeCell ref="A34:D34"/>
    <mergeCell ref="A35:D35"/>
    <mergeCell ref="A37:D37"/>
    <mergeCell ref="A36:D36"/>
    <mergeCell ref="A24:D24"/>
    <mergeCell ref="E24:F24"/>
    <mergeCell ref="A21:F22"/>
    <mergeCell ref="A43:D43"/>
    <mergeCell ref="A41:D41"/>
    <mergeCell ref="A42:D42"/>
    <mergeCell ref="E35:F37"/>
    <mergeCell ref="E38:F40"/>
    <mergeCell ref="E41:F43"/>
    <mergeCell ref="E25:F25"/>
    <mergeCell ref="A30:F30"/>
    <mergeCell ref="A31:D31"/>
    <mergeCell ref="E31:F31"/>
    <mergeCell ref="A32:D32"/>
    <mergeCell ref="E32:F34"/>
    <mergeCell ref="A26:D26"/>
    <mergeCell ref="E19:F19"/>
    <mergeCell ref="A20:D20"/>
    <mergeCell ref="E20:F20"/>
    <mergeCell ref="A19:D19"/>
    <mergeCell ref="A23:F23"/>
    <mergeCell ref="A16:F16"/>
    <mergeCell ref="A17:F17"/>
    <mergeCell ref="E14:F14"/>
    <mergeCell ref="A15:D15"/>
    <mergeCell ref="A18:D18"/>
    <mergeCell ref="E15:F15"/>
    <mergeCell ref="A14:D14"/>
    <mergeCell ref="E18:F18"/>
    <mergeCell ref="A7:D7"/>
    <mergeCell ref="A6:D6"/>
    <mergeCell ref="E6:F6"/>
    <mergeCell ref="E12:F12"/>
    <mergeCell ref="A13:D13"/>
    <mergeCell ref="E13:F13"/>
    <mergeCell ref="A12:D12"/>
    <mergeCell ref="A9:F9"/>
    <mergeCell ref="A10:F10"/>
    <mergeCell ref="E26:F26"/>
    <mergeCell ref="A25:D25"/>
    <mergeCell ref="E27:F27"/>
    <mergeCell ref="A27:D27"/>
    <mergeCell ref="A1:D1"/>
    <mergeCell ref="A2:F2"/>
    <mergeCell ref="A3:F3"/>
    <mergeCell ref="A4:D4"/>
    <mergeCell ref="A11:D11"/>
    <mergeCell ref="E11:F11"/>
    <mergeCell ref="A5:D5"/>
    <mergeCell ref="E7:F7"/>
    <mergeCell ref="A8:D8"/>
    <mergeCell ref="E4:F4"/>
    <mergeCell ref="E5:F5"/>
    <mergeCell ref="E8:F8"/>
  </mergeCells>
  <phoneticPr fontId="25" type="noConversion"/>
  <printOptions horizontalCentered="1"/>
  <pageMargins left="0.39370078740157483" right="0.39370078740157483" top="0.6692913385826772" bottom="0.19685039370078741" header="0.19685039370078741" footer="0.19685039370078741"/>
  <pageSetup scale="80" orientation="portrait" r:id="rId4"/>
  <headerFooter alignWithMargins="0">
    <oddHeader>&amp;CCOMUNE DI BORGO VERCELLI</oddHeader>
    <oddFooter>&amp;L&amp;"Tahoma,Corsivo"&amp;8&amp;F&amp;R&amp;P</oddFooter>
  </headerFooter>
  <rowBreaks count="1" manualBreakCount="1">
    <brk id="60"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63"/>
  <sheetViews>
    <sheetView view="pageLayout" zoomScaleNormal="100" workbookViewId="0">
      <selection activeCell="L38" sqref="L38"/>
    </sheetView>
  </sheetViews>
  <sheetFormatPr defaultRowHeight="12.75" x14ac:dyDescent="0.2"/>
  <cols>
    <col min="1" max="5" width="9.140625" style="128"/>
    <col min="6" max="6" width="22.5703125" style="128" customWidth="1"/>
    <col min="7" max="7" width="15.140625" style="128" customWidth="1"/>
    <col min="8" max="8" width="10.7109375" style="128" customWidth="1"/>
    <col min="9" max="9" width="19" style="128" bestFit="1" customWidth="1"/>
    <col min="10" max="16384" width="9.140625" style="128"/>
  </cols>
  <sheetData>
    <row r="1" spans="1:9" ht="21.75" customHeight="1" x14ac:dyDescent="0.2">
      <c r="A1" s="445"/>
      <c r="B1" s="471"/>
      <c r="C1" s="471"/>
      <c r="D1" s="471"/>
      <c r="E1" s="471"/>
      <c r="F1" s="471"/>
      <c r="G1" s="135" t="s">
        <v>113</v>
      </c>
      <c r="H1" s="136">
        <v>2019</v>
      </c>
    </row>
    <row r="2" spans="1:9" ht="24.75" customHeight="1" thickBot="1" x14ac:dyDescent="0.25">
      <c r="A2" s="472" t="s">
        <v>114</v>
      </c>
      <c r="B2" s="355"/>
      <c r="C2" s="355"/>
      <c r="D2" s="355"/>
      <c r="E2" s="355"/>
      <c r="F2" s="355"/>
      <c r="G2" s="355"/>
      <c r="H2" s="473"/>
    </row>
    <row r="3" spans="1:9" ht="13.5" customHeight="1" x14ac:dyDescent="0.2">
      <c r="A3" s="390" t="s">
        <v>115</v>
      </c>
      <c r="B3" s="391"/>
      <c r="C3" s="391"/>
      <c r="D3" s="391"/>
      <c r="E3" s="391"/>
      <c r="F3" s="391"/>
      <c r="G3" s="391"/>
      <c r="H3" s="392"/>
    </row>
    <row r="4" spans="1:9" ht="15" customHeight="1" x14ac:dyDescent="0.2">
      <c r="A4" s="474" t="s">
        <v>116</v>
      </c>
      <c r="B4" s="475"/>
      <c r="C4" s="475"/>
      <c r="D4" s="475"/>
      <c r="E4" s="475"/>
      <c r="F4" s="476"/>
      <c r="G4" s="477">
        <f>H1</f>
        <v>2019</v>
      </c>
      <c r="H4" s="478"/>
      <c r="I4" s="130"/>
    </row>
    <row r="5" spans="1:9" ht="12.75" customHeight="1" x14ac:dyDescent="0.2">
      <c r="A5" s="486" t="s">
        <v>117</v>
      </c>
      <c r="B5" s="487"/>
      <c r="C5" s="487"/>
      <c r="D5" s="487"/>
      <c r="E5" s="487"/>
      <c r="F5" s="487"/>
      <c r="G5" s="469">
        <v>2244</v>
      </c>
      <c r="H5" s="470"/>
    </row>
    <row r="6" spans="1:9" ht="12.75" customHeight="1" x14ac:dyDescent="0.2">
      <c r="A6" s="482" t="s">
        <v>118</v>
      </c>
      <c r="B6" s="483"/>
      <c r="C6" s="483"/>
      <c r="D6" s="483"/>
      <c r="E6" s="483"/>
      <c r="F6" s="483"/>
      <c r="G6" s="469">
        <v>155</v>
      </c>
      <c r="H6" s="470"/>
      <c r="I6" s="130"/>
    </row>
    <row r="7" spans="1:9" hidden="1" x14ac:dyDescent="0.2">
      <c r="A7" s="479"/>
      <c r="B7" s="480"/>
      <c r="C7" s="480"/>
      <c r="D7" s="480"/>
      <c r="E7" s="480"/>
      <c r="F7" s="480"/>
      <c r="G7" s="480"/>
      <c r="H7" s="481"/>
    </row>
    <row r="8" spans="1:9" ht="13.15" customHeight="1" x14ac:dyDescent="0.2">
      <c r="A8" s="488" t="s">
        <v>116</v>
      </c>
      <c r="B8" s="489"/>
      <c r="C8" s="489"/>
      <c r="D8" s="489"/>
      <c r="E8" s="489"/>
      <c r="F8" s="489"/>
      <c r="G8" s="484">
        <f>G4</f>
        <v>2019</v>
      </c>
      <c r="H8" s="485"/>
    </row>
    <row r="9" spans="1:9" x14ac:dyDescent="0.2">
      <c r="A9" s="490" t="s">
        <v>119</v>
      </c>
      <c r="B9" s="491"/>
      <c r="C9" s="491"/>
      <c r="D9" s="491"/>
      <c r="E9" s="491"/>
      <c r="F9" s="491"/>
      <c r="G9" s="469">
        <v>19</v>
      </c>
      <c r="H9" s="470"/>
    </row>
    <row r="10" spans="1:9" x14ac:dyDescent="0.2">
      <c r="A10" s="482" t="s">
        <v>120</v>
      </c>
      <c r="B10" s="483"/>
      <c r="C10" s="483"/>
      <c r="D10" s="483"/>
      <c r="E10" s="483"/>
      <c r="F10" s="483"/>
      <c r="G10" s="469">
        <v>33</v>
      </c>
      <c r="H10" s="470"/>
    </row>
    <row r="11" spans="1:9" ht="13.15" customHeight="1" x14ac:dyDescent="0.2">
      <c r="A11" s="482" t="s">
        <v>121</v>
      </c>
      <c r="B11" s="483"/>
      <c r="C11" s="483"/>
      <c r="D11" s="483"/>
      <c r="E11" s="483"/>
      <c r="F11" s="483"/>
      <c r="G11" s="469">
        <v>161</v>
      </c>
      <c r="H11" s="470"/>
    </row>
    <row r="12" spans="1:9" x14ac:dyDescent="0.2">
      <c r="A12" s="479" t="s">
        <v>122</v>
      </c>
      <c r="B12" s="480"/>
      <c r="C12" s="480"/>
      <c r="D12" s="480"/>
      <c r="E12" s="480"/>
      <c r="F12" s="480"/>
      <c r="G12" s="469">
        <v>121</v>
      </c>
      <c r="H12" s="470"/>
    </row>
    <row r="13" spans="1:9" s="138" customFormat="1" ht="12.75" customHeight="1" x14ac:dyDescent="0.15">
      <c r="A13" s="499" t="s">
        <v>123</v>
      </c>
      <c r="B13" s="500"/>
      <c r="C13" s="500"/>
      <c r="D13" s="500"/>
      <c r="E13" s="500"/>
      <c r="F13" s="500"/>
      <c r="G13" s="493">
        <f>H1</f>
        <v>2019</v>
      </c>
      <c r="H13" s="441"/>
      <c r="I13" s="137"/>
    </row>
    <row r="14" spans="1:9" ht="12.75" customHeight="1" x14ac:dyDescent="0.2">
      <c r="A14" s="494" t="s">
        <v>124</v>
      </c>
      <c r="B14" s="495"/>
      <c r="C14" s="495"/>
      <c r="D14" s="495"/>
      <c r="E14" s="496" t="s">
        <v>125</v>
      </c>
      <c r="F14" s="496"/>
      <c r="G14" s="497">
        <v>124</v>
      </c>
      <c r="H14" s="498"/>
      <c r="I14" s="139"/>
    </row>
    <row r="15" spans="1:9" ht="12.75" customHeight="1" x14ac:dyDescent="0.2">
      <c r="A15" s="482" t="s">
        <v>126</v>
      </c>
      <c r="B15" s="483"/>
      <c r="C15" s="483"/>
      <c r="D15" s="483"/>
      <c r="E15" s="492" t="s">
        <v>127</v>
      </c>
      <c r="F15" s="492" t="s">
        <v>127</v>
      </c>
      <c r="G15" s="469">
        <v>170</v>
      </c>
      <c r="H15" s="470"/>
      <c r="I15" s="139"/>
    </row>
    <row r="16" spans="1:9" ht="12.75" customHeight="1" x14ac:dyDescent="0.2">
      <c r="A16" s="482" t="s">
        <v>128</v>
      </c>
      <c r="B16" s="483"/>
      <c r="C16" s="483"/>
      <c r="D16" s="483"/>
      <c r="E16" s="492" t="s">
        <v>129</v>
      </c>
      <c r="F16" s="492" t="s">
        <v>129</v>
      </c>
      <c r="G16" s="469">
        <v>330</v>
      </c>
      <c r="H16" s="470"/>
      <c r="I16" s="139"/>
    </row>
    <row r="17" spans="1:9" x14ac:dyDescent="0.2">
      <c r="A17" s="482" t="s">
        <v>130</v>
      </c>
      <c r="B17" s="483"/>
      <c r="C17" s="483"/>
      <c r="D17" s="483"/>
      <c r="E17" s="492" t="s">
        <v>131</v>
      </c>
      <c r="F17" s="492" t="s">
        <v>131</v>
      </c>
      <c r="G17" s="469">
        <v>1111</v>
      </c>
      <c r="H17" s="470"/>
    </row>
    <row r="18" spans="1:9" x14ac:dyDescent="0.2">
      <c r="A18" s="479" t="s">
        <v>132</v>
      </c>
      <c r="B18" s="480"/>
      <c r="C18" s="480"/>
      <c r="D18" s="480"/>
      <c r="E18" s="501" t="s">
        <v>133</v>
      </c>
      <c r="F18" s="501" t="s">
        <v>133</v>
      </c>
      <c r="G18" s="502">
        <v>502</v>
      </c>
      <c r="H18" s="503"/>
    </row>
    <row r="19" spans="1:9" x14ac:dyDescent="0.2">
      <c r="A19" s="499" t="s">
        <v>134</v>
      </c>
      <c r="B19" s="500"/>
      <c r="C19" s="500"/>
      <c r="D19" s="500"/>
      <c r="E19" s="500"/>
      <c r="F19" s="500"/>
      <c r="G19" s="493">
        <f>H1</f>
        <v>2019</v>
      </c>
      <c r="H19" s="441"/>
    </row>
    <row r="20" spans="1:9" x14ac:dyDescent="0.2">
      <c r="A20" s="494" t="s">
        <v>135</v>
      </c>
      <c r="B20" s="495"/>
      <c r="C20" s="495"/>
      <c r="D20" s="495"/>
      <c r="E20" s="496" t="s">
        <v>136</v>
      </c>
      <c r="F20" s="496"/>
      <c r="G20" s="497">
        <v>64</v>
      </c>
      <c r="H20" s="498"/>
    </row>
    <row r="21" spans="1:9" x14ac:dyDescent="0.2">
      <c r="A21" s="482" t="s">
        <v>137</v>
      </c>
      <c r="B21" s="483"/>
      <c r="C21" s="483"/>
      <c r="D21" s="483"/>
      <c r="E21" s="506" t="s">
        <v>138</v>
      </c>
      <c r="F21" s="492"/>
      <c r="G21" s="469">
        <v>124</v>
      </c>
      <c r="H21" s="470"/>
    </row>
    <row r="22" spans="1:9" x14ac:dyDescent="0.2">
      <c r="A22" s="482" t="s">
        <v>139</v>
      </c>
      <c r="B22" s="483"/>
      <c r="C22" s="483"/>
      <c r="D22" s="483"/>
      <c r="E22" s="492" t="s">
        <v>140</v>
      </c>
      <c r="F22" s="492"/>
      <c r="G22" s="469">
        <v>375</v>
      </c>
      <c r="H22" s="470"/>
    </row>
    <row r="23" spans="1:9" x14ac:dyDescent="0.2">
      <c r="A23" s="482" t="s">
        <v>31</v>
      </c>
      <c r="B23" s="483"/>
      <c r="C23" s="483"/>
      <c r="D23" s="483"/>
      <c r="E23" s="492" t="s">
        <v>141</v>
      </c>
      <c r="F23" s="492"/>
      <c r="G23" s="469">
        <v>227</v>
      </c>
      <c r="H23" s="470"/>
    </row>
    <row r="24" spans="1:9" ht="15.75" customHeight="1" thickBot="1" x14ac:dyDescent="0.25">
      <c r="A24" s="507"/>
      <c r="B24" s="508"/>
      <c r="C24" s="508"/>
      <c r="D24" s="508"/>
      <c r="E24" s="508"/>
      <c r="F24" s="509"/>
      <c r="G24" s="504"/>
      <c r="H24" s="505"/>
    </row>
    <row r="26" spans="1:9" ht="13.5" thickBot="1" x14ac:dyDescent="0.25"/>
    <row r="27" spans="1:9" x14ac:dyDescent="0.2">
      <c r="A27" s="456" t="s">
        <v>142</v>
      </c>
      <c r="B27" s="457"/>
      <c r="C27" s="457"/>
      <c r="D27" s="457"/>
      <c r="E27" s="457"/>
      <c r="F27" s="457"/>
      <c r="G27" s="457"/>
      <c r="H27" s="458"/>
    </row>
    <row r="28" spans="1:9" x14ac:dyDescent="0.2">
      <c r="A28" s="459" t="s">
        <v>143</v>
      </c>
      <c r="B28" s="460"/>
      <c r="C28" s="460"/>
      <c r="D28" s="460"/>
      <c r="E28" s="460"/>
      <c r="F28" s="460"/>
      <c r="G28" s="367">
        <v>19</v>
      </c>
      <c r="H28" s="368"/>
      <c r="I28" s="131"/>
    </row>
    <row r="29" spans="1:9" ht="15" customHeight="1" x14ac:dyDescent="0.2">
      <c r="A29" s="461" t="s">
        <v>144</v>
      </c>
      <c r="B29" s="462"/>
      <c r="C29" s="463"/>
      <c r="D29" s="140"/>
      <c r="E29" s="141"/>
      <c r="F29" s="141"/>
      <c r="G29" s="469"/>
      <c r="H29" s="470"/>
    </row>
    <row r="30" spans="1:9" ht="13.5" customHeight="1" x14ac:dyDescent="0.2">
      <c r="A30" s="464" t="s">
        <v>145</v>
      </c>
      <c r="B30" s="465"/>
      <c r="C30" s="465"/>
      <c r="D30" s="465"/>
      <c r="E30" s="465"/>
      <c r="F30" s="465"/>
      <c r="G30" s="465"/>
      <c r="H30" s="466"/>
    </row>
    <row r="31" spans="1:9" x14ac:dyDescent="0.2">
      <c r="A31" s="467" t="s">
        <v>146</v>
      </c>
      <c r="B31" s="468"/>
      <c r="C31" s="468"/>
      <c r="D31" s="468"/>
      <c r="E31" s="468"/>
      <c r="F31" s="468"/>
      <c r="G31" s="469">
        <v>0</v>
      </c>
      <c r="H31" s="470"/>
    </row>
    <row r="32" spans="1:9" ht="13.5" thickBot="1" x14ac:dyDescent="0.25">
      <c r="A32" s="510" t="s">
        <v>147</v>
      </c>
      <c r="B32" s="511"/>
      <c r="C32" s="511"/>
      <c r="D32" s="511"/>
      <c r="E32" s="511"/>
      <c r="F32" s="511"/>
      <c r="G32" s="512">
        <v>0</v>
      </c>
      <c r="H32" s="513"/>
    </row>
    <row r="34" spans="1:8" ht="13.5" thickBot="1" x14ac:dyDescent="0.25"/>
    <row r="35" spans="1:8" x14ac:dyDescent="0.2">
      <c r="A35" s="390" t="s">
        <v>148</v>
      </c>
      <c r="B35" s="391"/>
      <c r="C35" s="391"/>
      <c r="D35" s="391"/>
      <c r="E35" s="391"/>
      <c r="F35" s="391"/>
      <c r="G35" s="391"/>
      <c r="H35" s="392"/>
    </row>
    <row r="36" spans="1:8" x14ac:dyDescent="0.2">
      <c r="A36" s="142" t="s">
        <v>149</v>
      </c>
      <c r="B36" s="143"/>
      <c r="C36" s="143"/>
      <c r="D36" s="143"/>
      <c r="E36" s="143"/>
      <c r="F36" s="143"/>
      <c r="G36" s="440">
        <f>H1</f>
        <v>2019</v>
      </c>
      <c r="H36" s="441"/>
    </row>
    <row r="37" spans="1:8" x14ac:dyDescent="0.2">
      <c r="A37" s="442" t="s">
        <v>150</v>
      </c>
      <c r="B37" s="443"/>
      <c r="C37" s="443"/>
      <c r="D37" s="144" t="s">
        <v>151</v>
      </c>
      <c r="E37" s="443"/>
      <c r="F37" s="444"/>
      <c r="G37" s="517">
        <v>3</v>
      </c>
      <c r="H37" s="518"/>
    </row>
    <row r="38" spans="1:8" x14ac:dyDescent="0.2">
      <c r="A38" s="514" t="s">
        <v>152</v>
      </c>
      <c r="B38" s="515"/>
      <c r="C38" s="515"/>
      <c r="D38" s="141" t="s">
        <v>151</v>
      </c>
      <c r="E38" s="515"/>
      <c r="F38" s="516"/>
      <c r="G38" s="519">
        <v>8</v>
      </c>
      <c r="H38" s="520"/>
    </row>
    <row r="39" spans="1:8" x14ac:dyDescent="0.2">
      <c r="A39" s="514" t="s">
        <v>153</v>
      </c>
      <c r="B39" s="515"/>
      <c r="C39" s="515"/>
      <c r="D39" s="141" t="s">
        <v>151</v>
      </c>
      <c r="E39" s="515"/>
      <c r="F39" s="516"/>
      <c r="G39" s="519">
        <v>5</v>
      </c>
      <c r="H39" s="520"/>
    </row>
    <row r="40" spans="1:8" x14ac:dyDescent="0.2">
      <c r="A40" s="514" t="s">
        <v>154</v>
      </c>
      <c r="B40" s="515"/>
      <c r="C40" s="515"/>
      <c r="D40" s="141" t="s">
        <v>151</v>
      </c>
      <c r="E40" s="515"/>
      <c r="F40" s="516"/>
      <c r="G40" s="519">
        <v>8</v>
      </c>
      <c r="H40" s="520"/>
    </row>
    <row r="41" spans="1:8" x14ac:dyDescent="0.2">
      <c r="A41" s="447" t="s">
        <v>155</v>
      </c>
      <c r="B41" s="448"/>
      <c r="C41" s="448"/>
      <c r="D41" s="145" t="s">
        <v>151</v>
      </c>
      <c r="E41" s="448"/>
      <c r="F41" s="449"/>
      <c r="G41" s="450">
        <v>2</v>
      </c>
      <c r="H41" s="451"/>
    </row>
    <row r="42" spans="1:8" ht="13.5" thickBot="1" x14ac:dyDescent="0.25">
      <c r="A42" s="445"/>
      <c r="B42" s="446"/>
      <c r="C42" s="445"/>
      <c r="D42" s="446"/>
      <c r="E42" s="454" t="s">
        <v>156</v>
      </c>
      <c r="F42" s="455"/>
      <c r="G42" s="452">
        <f>(G37+G38+G39+G40+G41)</f>
        <v>26</v>
      </c>
      <c r="H42" s="453"/>
    </row>
    <row r="45" spans="1:8" x14ac:dyDescent="0.2">
      <c r="A45" s="439"/>
      <c r="B45" s="439"/>
      <c r="C45" s="439"/>
      <c r="E45" s="146"/>
    </row>
    <row r="47" spans="1:8" x14ac:dyDescent="0.2">
      <c r="A47" s="439"/>
      <c r="B47" s="439"/>
    </row>
    <row r="48" spans="1:8" x14ac:dyDescent="0.2">
      <c r="A48" s="439"/>
      <c r="B48" s="439"/>
    </row>
    <row r="49" spans="1:2" x14ac:dyDescent="0.2">
      <c r="A49" s="439"/>
      <c r="B49" s="439"/>
    </row>
    <row r="50" spans="1:2" x14ac:dyDescent="0.2">
      <c r="A50" s="439"/>
      <c r="B50" s="439"/>
    </row>
    <row r="51" spans="1:2" x14ac:dyDescent="0.2">
      <c r="A51" s="439"/>
      <c r="B51" s="439"/>
    </row>
    <row r="52" spans="1:2" x14ac:dyDescent="0.2">
      <c r="A52" s="439"/>
      <c r="B52" s="439"/>
    </row>
    <row r="53" spans="1:2" x14ac:dyDescent="0.2">
      <c r="A53" s="439"/>
      <c r="B53" s="439"/>
    </row>
    <row r="54" spans="1:2" x14ac:dyDescent="0.2">
      <c r="A54" s="439"/>
      <c r="B54" s="439"/>
    </row>
    <row r="55" spans="1:2" x14ac:dyDescent="0.2">
      <c r="A55" s="439"/>
      <c r="B55" s="439"/>
    </row>
    <row r="56" spans="1:2" x14ac:dyDescent="0.2">
      <c r="A56" s="439"/>
      <c r="B56" s="439"/>
    </row>
    <row r="57" spans="1:2" x14ac:dyDescent="0.2">
      <c r="A57" s="439"/>
      <c r="B57" s="439"/>
    </row>
    <row r="58" spans="1:2" x14ac:dyDescent="0.2">
      <c r="A58" s="439"/>
      <c r="B58" s="439"/>
    </row>
    <row r="59" spans="1:2" x14ac:dyDescent="0.2">
      <c r="A59" s="439"/>
      <c r="B59" s="439"/>
    </row>
    <row r="60" spans="1:2" x14ac:dyDescent="0.2">
      <c r="A60" s="439"/>
      <c r="B60" s="439"/>
    </row>
    <row r="61" spans="1:2" x14ac:dyDescent="0.2">
      <c r="A61" s="439"/>
      <c r="B61" s="439"/>
    </row>
    <row r="62" spans="1:2" x14ac:dyDescent="0.2">
      <c r="A62" s="439"/>
      <c r="B62" s="439"/>
    </row>
    <row r="63" spans="1:2" x14ac:dyDescent="0.2">
      <c r="A63" s="439"/>
      <c r="B63" s="439"/>
    </row>
  </sheetData>
  <sheetProtection algorithmName="SHA-512" hashValue="XVmk8EHpoTdVjFliak8xpQ7yeQEHHTlKKJCiIPjuskrSb/l2LT6lqBZFo/K4vhcSCIfwV55llw6US/lQ2PmMuw==" saltValue="41hwornhS56nUd5FnA/5RA==" spinCount="100000" sheet="1" objects="1" scenarios="1"/>
  <customSheetViews>
    <customSheetView guid="{FD66CCA4-E734-40F6-A42D-704ADC03C8FF}" showPageBreaks="1" fitToPage="1" printArea="1" hiddenRows="1" showRuler="0" topLeftCell="A2">
      <selection activeCell="P40" sqref="P40"/>
      <pageMargins left="0.39370078740157483" right="0.39370078740157483" top="0.67" bottom="0.19685039370078741" header="0.19685039370078741" footer="0.19685039370078741"/>
      <pageSetup paperSize="9" scale="99" orientation="landscape" r:id="rId1"/>
      <headerFooter alignWithMargins="0">
        <oddHeader>&amp;C&amp;B</oddHeader>
        <oddFooter>&amp;L&amp;"Tahoma,Corsivo"&amp;8Elenco Processi&amp;R&amp;P</oddFooter>
      </headerFooter>
    </customSheetView>
    <customSheetView guid="{0CDFE071-D2BF-4AC9-96FE-3C7CC2EB89D1}" showPageBreaks="1" fitToPage="1" printArea="1" hiddenRows="1" topLeftCell="A14">
      <selection activeCell="G38" sqref="G38:N42"/>
      <pageMargins left="0.39370078740157483" right="0.39370078740157483" top="0.67" bottom="0.19685039370078741" header="0.19685039370078741" footer="0.19685039370078741"/>
      <pageSetup paperSize="9" scale="98" orientation="landscape" r:id="rId2"/>
      <headerFooter alignWithMargins="0">
        <oddHeader>&amp;C&amp;B</oddHeader>
        <oddFooter>&amp;L&amp;"Tahoma,Corsivo"&amp;8Elenco Processi&amp;R&amp;P</oddFooter>
      </headerFooter>
    </customSheetView>
    <customSheetView guid="{5274FD7E-76C2-47C3-8C9C-C2C181076605}" showPageBreaks="1" fitToPage="1" showRuler="0" topLeftCell="A14">
      <selection activeCell="G38" sqref="G38:N42"/>
      <pageMargins left="0.39370078740157483" right="0.39370078740157483" top="0.67" bottom="0.19685039370078741" header="0.19685039370078741" footer="0.19685039370078741"/>
      <pageSetup paperSize="9" scale="65" orientation="landscape" r:id="rId3"/>
      <headerFooter alignWithMargins="0">
        <oddHeader>&amp;C&amp;B</oddHeader>
        <oddFooter>&amp;L&amp;"Tahoma,Corsivo"&amp;8Elenco Processi&amp;R&amp;P</oddFooter>
      </headerFooter>
    </customSheetView>
  </customSheetViews>
  <mergeCells count="105">
    <mergeCell ref="A60:B60"/>
    <mergeCell ref="A61:B61"/>
    <mergeCell ref="A62:B62"/>
    <mergeCell ref="A63:B63"/>
    <mergeCell ref="A59:B59"/>
    <mergeCell ref="A48:B48"/>
    <mergeCell ref="A49:B49"/>
    <mergeCell ref="A50:B50"/>
    <mergeCell ref="A51:B51"/>
    <mergeCell ref="A52:B52"/>
    <mergeCell ref="A53:B53"/>
    <mergeCell ref="A54:B54"/>
    <mergeCell ref="A55:B55"/>
    <mergeCell ref="A56:B56"/>
    <mergeCell ref="A57:B57"/>
    <mergeCell ref="A58:B58"/>
    <mergeCell ref="A32:C32"/>
    <mergeCell ref="D32:F32"/>
    <mergeCell ref="G32:H32"/>
    <mergeCell ref="A40:C40"/>
    <mergeCell ref="E40:F40"/>
    <mergeCell ref="A38:C38"/>
    <mergeCell ref="E38:F38"/>
    <mergeCell ref="A39:C39"/>
    <mergeCell ref="E39:F39"/>
    <mergeCell ref="G37:H37"/>
    <mergeCell ref="G40:H40"/>
    <mergeCell ref="G38:H38"/>
    <mergeCell ref="G39:H39"/>
    <mergeCell ref="A20:D20"/>
    <mergeCell ref="E20:F20"/>
    <mergeCell ref="G20:H20"/>
    <mergeCell ref="A19:F19"/>
    <mergeCell ref="G19:H19"/>
    <mergeCell ref="G21:H21"/>
    <mergeCell ref="G22:H22"/>
    <mergeCell ref="G23:H23"/>
    <mergeCell ref="G24:H24"/>
    <mergeCell ref="A23:D23"/>
    <mergeCell ref="E23:F23"/>
    <mergeCell ref="A22:D22"/>
    <mergeCell ref="E22:F22"/>
    <mergeCell ref="A21:D21"/>
    <mergeCell ref="E21:F21"/>
    <mergeCell ref="A24:F24"/>
    <mergeCell ref="A16:D16"/>
    <mergeCell ref="E16:F16"/>
    <mergeCell ref="G16:H16"/>
    <mergeCell ref="E17:F17"/>
    <mergeCell ref="G17:H17"/>
    <mergeCell ref="A18:D18"/>
    <mergeCell ref="E18:F18"/>
    <mergeCell ref="G18:H18"/>
    <mergeCell ref="A17:D17"/>
    <mergeCell ref="A12:F12"/>
    <mergeCell ref="G12:H12"/>
    <mergeCell ref="A11:F11"/>
    <mergeCell ref="A15:D15"/>
    <mergeCell ref="E15:F15"/>
    <mergeCell ref="G13:H13"/>
    <mergeCell ref="A14:D14"/>
    <mergeCell ref="E14:F14"/>
    <mergeCell ref="G14:H14"/>
    <mergeCell ref="G15:H15"/>
    <mergeCell ref="A13:F13"/>
    <mergeCell ref="G8:H8"/>
    <mergeCell ref="A5:F5"/>
    <mergeCell ref="G5:H5"/>
    <mergeCell ref="A8:F8"/>
    <mergeCell ref="G9:H9"/>
    <mergeCell ref="A10:F10"/>
    <mergeCell ref="G10:H10"/>
    <mergeCell ref="A9:F9"/>
    <mergeCell ref="G11:H11"/>
    <mergeCell ref="A1:F1"/>
    <mergeCell ref="A2:H2"/>
    <mergeCell ref="A3:H3"/>
    <mergeCell ref="A4:F4"/>
    <mergeCell ref="G4:H4"/>
    <mergeCell ref="A7:F7"/>
    <mergeCell ref="G7:H7"/>
    <mergeCell ref="A6:F6"/>
    <mergeCell ref="G6:H6"/>
    <mergeCell ref="A27:H27"/>
    <mergeCell ref="A28:F28"/>
    <mergeCell ref="G28:H28"/>
    <mergeCell ref="A29:C29"/>
    <mergeCell ref="A30:H30"/>
    <mergeCell ref="A31:C31"/>
    <mergeCell ref="D31:F31"/>
    <mergeCell ref="G31:H31"/>
    <mergeCell ref="G29:H29"/>
    <mergeCell ref="A47:B47"/>
    <mergeCell ref="A35:H35"/>
    <mergeCell ref="G36:H36"/>
    <mergeCell ref="A37:C37"/>
    <mergeCell ref="E37:F37"/>
    <mergeCell ref="A42:B42"/>
    <mergeCell ref="C42:D42"/>
    <mergeCell ref="A41:C41"/>
    <mergeCell ref="E41:F41"/>
    <mergeCell ref="G41:H41"/>
    <mergeCell ref="G42:H42"/>
    <mergeCell ref="E42:F42"/>
    <mergeCell ref="A45:C45"/>
  </mergeCells>
  <phoneticPr fontId="25" type="noConversion"/>
  <pageMargins left="0.39370078740157483" right="0.39370078740157483" top="0.67" bottom="0.19685039370078741" header="0.19685039370078741" footer="0.19685039370078741"/>
  <pageSetup paperSize="9" scale="98" orientation="landscape" r:id="rId4"/>
  <headerFooter alignWithMargins="0">
    <oddHeader>&amp;CCOMUNE DI BORGO VERCELLI</oddHeader>
    <oddFooter>&amp;L&amp;"Tahoma,Corsivo"&amp;8Elenco Processi&amp;R&amp;P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113"/>
  <sheetViews>
    <sheetView view="pageLayout" topLeftCell="A46" zoomScale="90" zoomScaleNormal="130" zoomScalePageLayoutView="90" workbookViewId="0">
      <selection activeCell="E56" sqref="E56:F56"/>
    </sheetView>
  </sheetViews>
  <sheetFormatPr defaultRowHeight="12.75" x14ac:dyDescent="0.2"/>
  <cols>
    <col min="1" max="3" width="9.140625" style="128"/>
    <col min="4" max="4" width="9" style="128" customWidth="1"/>
    <col min="5" max="5" width="13.7109375" style="128" customWidth="1"/>
    <col min="6" max="7" width="13.85546875" style="128" customWidth="1"/>
    <col min="8" max="8" width="14.42578125" style="128" customWidth="1"/>
    <col min="9" max="9" width="13.85546875" style="128" customWidth="1"/>
    <col min="10" max="10" width="14" style="128" customWidth="1"/>
    <col min="11" max="11" width="9.140625" style="128"/>
    <col min="12" max="12" width="19" style="128" bestFit="1" customWidth="1"/>
    <col min="13" max="16384" width="9.140625" style="128"/>
  </cols>
  <sheetData>
    <row r="1" spans="1:13" ht="21.75" customHeight="1" x14ac:dyDescent="0.2">
      <c r="A1" s="581"/>
      <c r="B1" s="582"/>
      <c r="C1" s="582"/>
      <c r="D1" s="582"/>
      <c r="E1" s="582"/>
      <c r="F1" s="582"/>
      <c r="G1" s="582"/>
      <c r="H1" s="582"/>
      <c r="I1" s="147" t="s">
        <v>113</v>
      </c>
      <c r="J1" s="148">
        <v>2019</v>
      </c>
    </row>
    <row r="2" spans="1:13" ht="24.75" customHeight="1" x14ac:dyDescent="0.2">
      <c r="A2" s="583" t="s">
        <v>157</v>
      </c>
      <c r="B2" s="584"/>
      <c r="C2" s="584"/>
      <c r="D2" s="584"/>
      <c r="E2" s="584"/>
      <c r="F2" s="584"/>
      <c r="G2" s="584"/>
      <c r="H2" s="584"/>
      <c r="I2" s="584"/>
      <c r="J2" s="585"/>
    </row>
    <row r="3" spans="1:13" ht="20.25" customHeight="1" x14ac:dyDescent="0.2">
      <c r="A3" s="586" t="s">
        <v>158</v>
      </c>
      <c r="B3" s="587"/>
      <c r="C3" s="587"/>
      <c r="D3" s="587"/>
      <c r="E3" s="587"/>
      <c r="F3" s="587"/>
      <c r="G3" s="587"/>
      <c r="H3" s="587"/>
      <c r="I3" s="587"/>
      <c r="J3" s="588"/>
      <c r="K3" s="129"/>
      <c r="L3" s="129"/>
      <c r="M3" s="129"/>
    </row>
    <row r="4" spans="1:13" ht="16.5" customHeight="1" x14ac:dyDescent="0.2">
      <c r="A4" s="576" t="s">
        <v>159</v>
      </c>
      <c r="B4" s="577"/>
      <c r="C4" s="577"/>
      <c r="D4" s="577"/>
      <c r="E4" s="570">
        <f>$J$1</f>
        <v>2019</v>
      </c>
      <c r="F4" s="570"/>
      <c r="G4" s="570">
        <f>$J$1+1</f>
        <v>2020</v>
      </c>
      <c r="H4" s="570"/>
      <c r="I4" s="570">
        <f>$J$1+2</f>
        <v>2021</v>
      </c>
      <c r="J4" s="580"/>
    </row>
    <row r="5" spans="1:13" ht="18" customHeight="1" x14ac:dyDescent="0.2">
      <c r="A5" s="578"/>
      <c r="B5" s="579"/>
      <c r="C5" s="577"/>
      <c r="D5" s="577"/>
      <c r="E5" s="149" t="s">
        <v>346</v>
      </c>
      <c r="F5" s="149" t="s">
        <v>347</v>
      </c>
      <c r="G5" s="149" t="s">
        <v>346</v>
      </c>
      <c r="H5" s="149" t="s">
        <v>347</v>
      </c>
      <c r="I5" s="149" t="s">
        <v>346</v>
      </c>
      <c r="J5" s="149" t="s">
        <v>347</v>
      </c>
    </row>
    <row r="6" spans="1:13" ht="24.75" customHeight="1" x14ac:dyDescent="0.2">
      <c r="A6" s="553" t="s">
        <v>367</v>
      </c>
      <c r="B6" s="547"/>
      <c r="C6" s="547"/>
      <c r="D6" s="547"/>
      <c r="E6" s="152">
        <v>0</v>
      </c>
      <c r="F6" s="152">
        <v>519991.16</v>
      </c>
      <c r="G6" s="153"/>
      <c r="H6" s="151"/>
      <c r="I6" s="154"/>
      <c r="J6" s="155"/>
    </row>
    <row r="7" spans="1:13" ht="24.75" customHeight="1" x14ac:dyDescent="0.2">
      <c r="A7" s="553" t="s">
        <v>160</v>
      </c>
      <c r="B7" s="547"/>
      <c r="C7" s="547"/>
      <c r="D7" s="547"/>
      <c r="E7" s="152">
        <v>0</v>
      </c>
      <c r="F7" s="151"/>
      <c r="G7" s="153"/>
      <c r="H7" s="151"/>
      <c r="I7" s="154"/>
      <c r="J7" s="155"/>
    </row>
    <row r="8" spans="1:13" ht="24.75" customHeight="1" x14ac:dyDescent="0.2">
      <c r="A8" s="553" t="s">
        <v>348</v>
      </c>
      <c r="B8" s="547"/>
      <c r="C8" s="547"/>
      <c r="D8" s="547"/>
      <c r="E8" s="152">
        <v>0</v>
      </c>
      <c r="F8" s="151"/>
      <c r="G8" s="153"/>
      <c r="H8" s="151"/>
      <c r="I8" s="154"/>
      <c r="J8" s="155"/>
    </row>
    <row r="9" spans="1:13" ht="24.75" customHeight="1" x14ac:dyDescent="0.2">
      <c r="A9" s="553" t="s">
        <v>161</v>
      </c>
      <c r="B9" s="547"/>
      <c r="C9" s="547"/>
      <c r="D9" s="547"/>
      <c r="E9" s="152">
        <v>1309300</v>
      </c>
      <c r="F9" s="152">
        <v>1983505.76</v>
      </c>
      <c r="G9" s="153">
        <v>1209300</v>
      </c>
      <c r="H9" s="156"/>
      <c r="I9" s="153">
        <v>1209300</v>
      </c>
      <c r="J9" s="157"/>
    </row>
    <row r="10" spans="1:13" ht="24.75" customHeight="1" x14ac:dyDescent="0.2">
      <c r="A10" s="553" t="s">
        <v>162</v>
      </c>
      <c r="B10" s="547"/>
      <c r="C10" s="547"/>
      <c r="D10" s="547"/>
      <c r="E10" s="152">
        <v>67100</v>
      </c>
      <c r="F10" s="152">
        <v>73640</v>
      </c>
      <c r="G10" s="152">
        <v>67100</v>
      </c>
      <c r="H10" s="156"/>
      <c r="I10" s="152">
        <v>67100</v>
      </c>
      <c r="J10" s="157"/>
      <c r="L10" s="158"/>
    </row>
    <row r="11" spans="1:13" ht="24.75" customHeight="1" x14ac:dyDescent="0.2">
      <c r="A11" s="553" t="s">
        <v>163</v>
      </c>
      <c r="B11" s="547"/>
      <c r="C11" s="547"/>
      <c r="D11" s="547"/>
      <c r="E11" s="152">
        <v>280260</v>
      </c>
      <c r="F11" s="152">
        <v>366175.28</v>
      </c>
      <c r="G11" s="153">
        <v>150260</v>
      </c>
      <c r="H11" s="156"/>
      <c r="I11" s="153">
        <v>150260</v>
      </c>
      <c r="J11" s="157"/>
    </row>
    <row r="12" spans="1:13" ht="24.75" customHeight="1" x14ac:dyDescent="0.2">
      <c r="A12" s="553" t="s">
        <v>164</v>
      </c>
      <c r="B12" s="547"/>
      <c r="C12" s="547"/>
      <c r="D12" s="547"/>
      <c r="E12" s="152">
        <v>150500</v>
      </c>
      <c r="F12" s="152">
        <v>156615.24</v>
      </c>
      <c r="G12" s="153">
        <v>58630</v>
      </c>
      <c r="H12" s="156"/>
      <c r="I12" s="154">
        <v>64000</v>
      </c>
      <c r="J12" s="157"/>
    </row>
    <row r="13" spans="1:13" ht="24.75" customHeight="1" x14ac:dyDescent="0.2">
      <c r="A13" s="553" t="s">
        <v>349</v>
      </c>
      <c r="B13" s="547"/>
      <c r="C13" s="547"/>
      <c r="D13" s="547"/>
      <c r="E13" s="152"/>
      <c r="F13" s="152">
        <v>0</v>
      </c>
      <c r="G13" s="153">
        <v>0</v>
      </c>
      <c r="H13" s="156"/>
      <c r="I13" s="154">
        <v>0</v>
      </c>
      <c r="J13" s="157"/>
    </row>
    <row r="14" spans="1:13" ht="24.75" customHeight="1" x14ac:dyDescent="0.2">
      <c r="A14" s="553" t="s">
        <v>165</v>
      </c>
      <c r="B14" s="547"/>
      <c r="C14" s="547"/>
      <c r="D14" s="547"/>
      <c r="E14" s="152">
        <v>68440</v>
      </c>
      <c r="F14" s="152">
        <v>68440</v>
      </c>
      <c r="G14" s="153">
        <v>0</v>
      </c>
      <c r="H14" s="156"/>
      <c r="I14" s="154">
        <v>0</v>
      </c>
      <c r="J14" s="157"/>
    </row>
    <row r="15" spans="1:13" ht="24.75" customHeight="1" x14ac:dyDescent="0.2">
      <c r="A15" s="553" t="s">
        <v>350</v>
      </c>
      <c r="B15" s="547"/>
      <c r="C15" s="547"/>
      <c r="D15" s="547"/>
      <c r="E15" s="152">
        <v>300000</v>
      </c>
      <c r="F15" s="152">
        <v>300000</v>
      </c>
      <c r="G15" s="152">
        <v>300000</v>
      </c>
      <c r="H15" s="156"/>
      <c r="I15" s="152">
        <v>300000</v>
      </c>
      <c r="J15" s="157"/>
    </row>
    <row r="16" spans="1:13" ht="24.75" customHeight="1" x14ac:dyDescent="0.2">
      <c r="A16" s="573" t="s">
        <v>166</v>
      </c>
      <c r="B16" s="549"/>
      <c r="C16" s="549"/>
      <c r="D16" s="550"/>
      <c r="E16" s="152">
        <v>492000</v>
      </c>
      <c r="F16" s="152">
        <v>536228.56000000006</v>
      </c>
      <c r="G16" s="152">
        <v>492000</v>
      </c>
      <c r="H16" s="156"/>
      <c r="I16" s="152">
        <v>492000</v>
      </c>
      <c r="J16" s="157"/>
    </row>
    <row r="17" spans="1:11" ht="15" customHeight="1" thickBot="1" x14ac:dyDescent="0.25">
      <c r="A17" s="574" t="s">
        <v>167</v>
      </c>
      <c r="B17" s="575"/>
      <c r="C17" s="575"/>
      <c r="D17" s="575"/>
      <c r="E17" s="159">
        <f>SUM(E7:E16)</f>
        <v>2667600</v>
      </c>
      <c r="F17" s="159">
        <f>SUM(F6:F16)</f>
        <v>4004596.0000000005</v>
      </c>
      <c r="G17" s="160">
        <f>SUM(G7:G16)</f>
        <v>2277290</v>
      </c>
      <c r="H17" s="161"/>
      <c r="I17" s="160">
        <f t="shared" ref="I17" si="0">SUM(I7:I16)</f>
        <v>2282660</v>
      </c>
      <c r="J17" s="162"/>
    </row>
    <row r="18" spans="1:11" ht="12.75" customHeight="1" thickBot="1" x14ac:dyDescent="0.25">
      <c r="A18" s="163"/>
      <c r="B18" s="164"/>
      <c r="C18" s="164"/>
      <c r="D18" s="164"/>
      <c r="E18" s="164"/>
      <c r="F18" s="164"/>
      <c r="G18" s="164"/>
      <c r="H18" s="164"/>
      <c r="I18" s="164"/>
      <c r="J18" s="165"/>
    </row>
    <row r="19" spans="1:11" ht="24.75" customHeight="1" x14ac:dyDescent="0.2">
      <c r="A19" s="357" t="s">
        <v>168</v>
      </c>
      <c r="B19" s="551"/>
      <c r="C19" s="551"/>
      <c r="D19" s="551"/>
      <c r="E19" s="551"/>
      <c r="F19" s="551"/>
      <c r="G19" s="551"/>
      <c r="H19" s="551"/>
      <c r="I19" s="551"/>
      <c r="J19" s="552"/>
      <c r="K19" s="166"/>
    </row>
    <row r="20" spans="1:11" ht="24.75" customHeight="1" x14ac:dyDescent="0.2">
      <c r="A20" s="576" t="s">
        <v>159</v>
      </c>
      <c r="B20" s="577"/>
      <c r="C20" s="577"/>
      <c r="D20" s="577"/>
      <c r="E20" s="570">
        <f>$J$1</f>
        <v>2019</v>
      </c>
      <c r="F20" s="570"/>
      <c r="G20" s="570">
        <f>$J$1+1</f>
        <v>2020</v>
      </c>
      <c r="H20" s="570"/>
      <c r="I20" s="570">
        <f>$J$1+2</f>
        <v>2021</v>
      </c>
      <c r="J20" s="580"/>
    </row>
    <row r="21" spans="1:11" ht="24.75" customHeight="1" x14ac:dyDescent="0.2">
      <c r="A21" s="578"/>
      <c r="B21" s="579"/>
      <c r="C21" s="577"/>
      <c r="D21" s="577"/>
      <c r="E21" s="149" t="s">
        <v>346</v>
      </c>
      <c r="F21" s="149" t="s">
        <v>347</v>
      </c>
      <c r="G21" s="149" t="s">
        <v>346</v>
      </c>
      <c r="H21" s="149" t="s">
        <v>347</v>
      </c>
      <c r="I21" s="149" t="s">
        <v>346</v>
      </c>
      <c r="J21" s="149" t="s">
        <v>347</v>
      </c>
    </row>
    <row r="22" spans="1:11" ht="24.75" customHeight="1" x14ac:dyDescent="0.2">
      <c r="A22" s="589" t="s">
        <v>351</v>
      </c>
      <c r="B22" s="562"/>
      <c r="C22" s="562"/>
      <c r="D22" s="562"/>
      <c r="E22" s="150">
        <v>1539926.99</v>
      </c>
      <c r="F22" s="150">
        <v>2272786.65</v>
      </c>
      <c r="G22" s="167">
        <v>1359693</v>
      </c>
      <c r="H22" s="156"/>
      <c r="I22" s="154">
        <v>1352020</v>
      </c>
      <c r="J22" s="157"/>
    </row>
    <row r="23" spans="1:11" ht="24.75" customHeight="1" x14ac:dyDescent="0.2">
      <c r="A23" s="589" t="s">
        <v>352</v>
      </c>
      <c r="B23" s="562"/>
      <c r="C23" s="562"/>
      <c r="D23" s="562"/>
      <c r="E23" s="150">
        <v>257990</v>
      </c>
      <c r="F23" s="150">
        <v>221753.29</v>
      </c>
      <c r="G23" s="167">
        <v>53967</v>
      </c>
      <c r="H23" s="156"/>
      <c r="I23" s="154">
        <v>64000</v>
      </c>
      <c r="J23" s="157"/>
    </row>
    <row r="24" spans="1:11" ht="24.75" customHeight="1" x14ac:dyDescent="0.2">
      <c r="A24" s="553" t="s">
        <v>353</v>
      </c>
      <c r="B24" s="547"/>
      <c r="C24" s="547"/>
      <c r="D24" s="547"/>
      <c r="E24" s="150">
        <v>0</v>
      </c>
      <c r="F24" s="150">
        <v>0</v>
      </c>
      <c r="G24" s="167">
        <v>0</v>
      </c>
      <c r="H24" s="156"/>
      <c r="I24" s="154">
        <v>0</v>
      </c>
      <c r="J24" s="157"/>
    </row>
    <row r="25" spans="1:11" ht="24.75" customHeight="1" x14ac:dyDescent="0.2">
      <c r="A25" s="589" t="s">
        <v>169</v>
      </c>
      <c r="B25" s="562"/>
      <c r="C25" s="562"/>
      <c r="D25" s="562"/>
      <c r="E25" s="150">
        <v>89910</v>
      </c>
      <c r="F25" s="150">
        <v>97413.4</v>
      </c>
      <c r="G25" s="167">
        <v>71630</v>
      </c>
      <c r="H25" s="156"/>
      <c r="I25" s="154">
        <v>74640</v>
      </c>
      <c r="J25" s="157"/>
    </row>
    <row r="26" spans="1:11" ht="28.5" customHeight="1" x14ac:dyDescent="0.2">
      <c r="A26" s="573" t="s">
        <v>354</v>
      </c>
      <c r="B26" s="549"/>
      <c r="C26" s="549"/>
      <c r="D26" s="550"/>
      <c r="E26" s="150">
        <v>300000</v>
      </c>
      <c r="F26" s="150">
        <v>300000</v>
      </c>
      <c r="G26" s="150">
        <v>300000</v>
      </c>
      <c r="H26" s="156"/>
      <c r="I26" s="150">
        <v>300000</v>
      </c>
      <c r="J26" s="157"/>
    </row>
    <row r="27" spans="1:11" ht="22.5" customHeight="1" x14ac:dyDescent="0.2">
      <c r="A27" s="573" t="s">
        <v>170</v>
      </c>
      <c r="B27" s="549"/>
      <c r="C27" s="549"/>
      <c r="D27" s="550"/>
      <c r="E27" s="150">
        <v>492000</v>
      </c>
      <c r="F27" s="150">
        <v>633502.71999999997</v>
      </c>
      <c r="G27" s="150">
        <v>492000</v>
      </c>
      <c r="H27" s="156"/>
      <c r="I27" s="150">
        <v>492000</v>
      </c>
      <c r="J27" s="157"/>
    </row>
    <row r="28" spans="1:11" s="132" customFormat="1" ht="14.25" customHeight="1" thickBot="1" x14ac:dyDescent="0.25">
      <c r="A28" s="574" t="s">
        <v>171</v>
      </c>
      <c r="B28" s="575"/>
      <c r="C28" s="575"/>
      <c r="D28" s="575"/>
      <c r="E28" s="159">
        <f t="shared" ref="E28:I28" si="1">SUM(E22:E27)</f>
        <v>2679826.9900000002</v>
      </c>
      <c r="F28" s="159">
        <f t="shared" si="1"/>
        <v>3525456.0599999996</v>
      </c>
      <c r="G28" s="160">
        <f t="shared" si="1"/>
        <v>2277290</v>
      </c>
      <c r="H28" s="161"/>
      <c r="I28" s="160">
        <f t="shared" si="1"/>
        <v>2282660</v>
      </c>
      <c r="J28" s="162"/>
    </row>
    <row r="29" spans="1:11" ht="14.25" customHeight="1" thickBot="1" x14ac:dyDescent="0.25">
      <c r="A29" s="163"/>
      <c r="B29" s="164"/>
      <c r="C29" s="164"/>
      <c r="D29" s="164"/>
      <c r="E29" s="164"/>
      <c r="F29" s="164"/>
      <c r="G29" s="164"/>
      <c r="H29" s="164"/>
      <c r="I29" s="164"/>
      <c r="J29" s="165"/>
    </row>
    <row r="30" spans="1:11" ht="28.5" customHeight="1" x14ac:dyDescent="0.2">
      <c r="A30" s="357" t="s">
        <v>172</v>
      </c>
      <c r="B30" s="551"/>
      <c r="C30" s="551"/>
      <c r="D30" s="551"/>
      <c r="E30" s="551"/>
      <c r="F30" s="551"/>
      <c r="G30" s="551"/>
      <c r="H30" s="551"/>
      <c r="I30" s="551"/>
      <c r="J30" s="552"/>
    </row>
    <row r="31" spans="1:11" ht="14.25" customHeight="1" x14ac:dyDescent="0.2">
      <c r="A31" s="568" t="s">
        <v>173</v>
      </c>
      <c r="B31" s="569" t="s">
        <v>174</v>
      </c>
      <c r="C31" s="569"/>
      <c r="D31" s="569"/>
      <c r="E31" s="570">
        <f>$J$1</f>
        <v>2019</v>
      </c>
      <c r="F31" s="570"/>
      <c r="G31" s="556"/>
      <c r="H31" s="556"/>
      <c r="I31" s="556"/>
      <c r="J31" s="557"/>
    </row>
    <row r="32" spans="1:11" ht="14.25" customHeight="1" x14ac:dyDescent="0.2">
      <c r="A32" s="568"/>
      <c r="B32" s="569"/>
      <c r="C32" s="569"/>
      <c r="D32" s="569"/>
      <c r="E32" s="571" t="s">
        <v>355</v>
      </c>
      <c r="F32" s="572"/>
      <c r="G32" s="558"/>
      <c r="H32" s="558"/>
      <c r="I32" s="558"/>
      <c r="J32" s="559"/>
    </row>
    <row r="33" spans="1:10" ht="27" customHeight="1" x14ac:dyDescent="0.2">
      <c r="A33" s="168">
        <v>1</v>
      </c>
      <c r="B33" s="547" t="s">
        <v>175</v>
      </c>
      <c r="C33" s="547"/>
      <c r="D33" s="547"/>
      <c r="E33" s="554">
        <v>768105.76</v>
      </c>
      <c r="F33" s="555"/>
      <c r="G33" s="558"/>
      <c r="H33" s="558"/>
      <c r="I33" s="558"/>
      <c r="J33" s="559"/>
    </row>
    <row r="34" spans="1:10" ht="21" customHeight="1" x14ac:dyDescent="0.2">
      <c r="A34" s="168">
        <v>2</v>
      </c>
      <c r="B34" s="562" t="s">
        <v>176</v>
      </c>
      <c r="C34" s="562"/>
      <c r="D34" s="562"/>
      <c r="E34" s="554">
        <v>6540</v>
      </c>
      <c r="F34" s="555"/>
      <c r="G34" s="558"/>
      <c r="H34" s="558"/>
      <c r="I34" s="558"/>
      <c r="J34" s="559"/>
    </row>
    <row r="35" spans="1:10" ht="23.25" customHeight="1" x14ac:dyDescent="0.2">
      <c r="A35" s="168">
        <v>3</v>
      </c>
      <c r="B35" s="562" t="s">
        <v>356</v>
      </c>
      <c r="C35" s="562"/>
      <c r="D35" s="562"/>
      <c r="E35" s="554">
        <v>90315.28</v>
      </c>
      <c r="F35" s="555"/>
      <c r="G35" s="558"/>
      <c r="H35" s="558"/>
      <c r="I35" s="558"/>
      <c r="J35" s="559"/>
    </row>
    <row r="36" spans="1:10" ht="27" customHeight="1" x14ac:dyDescent="0.2">
      <c r="A36" s="168">
        <v>4</v>
      </c>
      <c r="B36" s="562" t="s">
        <v>177</v>
      </c>
      <c r="C36" s="562"/>
      <c r="D36" s="562"/>
      <c r="E36" s="554">
        <v>6115.24</v>
      </c>
      <c r="F36" s="555"/>
      <c r="G36" s="558"/>
      <c r="H36" s="558"/>
      <c r="I36" s="558"/>
      <c r="J36" s="559"/>
    </row>
    <row r="37" spans="1:10" ht="30" customHeight="1" x14ac:dyDescent="0.2">
      <c r="A37" s="168">
        <v>5</v>
      </c>
      <c r="B37" s="548" t="s">
        <v>357</v>
      </c>
      <c r="C37" s="549"/>
      <c r="D37" s="550"/>
      <c r="E37" s="554">
        <v>0</v>
      </c>
      <c r="F37" s="555"/>
      <c r="G37" s="558"/>
      <c r="H37" s="558"/>
      <c r="I37" s="558"/>
      <c r="J37" s="559"/>
    </row>
    <row r="38" spans="1:10" ht="24.75" customHeight="1" x14ac:dyDescent="0.2">
      <c r="A38" s="168">
        <v>6</v>
      </c>
      <c r="B38" s="562" t="s">
        <v>358</v>
      </c>
      <c r="C38" s="562"/>
      <c r="D38" s="562"/>
      <c r="E38" s="554">
        <v>0</v>
      </c>
      <c r="F38" s="555"/>
      <c r="G38" s="558"/>
      <c r="H38" s="558"/>
      <c r="I38" s="558"/>
      <c r="J38" s="559"/>
    </row>
    <row r="39" spans="1:10" ht="29.25" customHeight="1" x14ac:dyDescent="0.2">
      <c r="A39" s="168">
        <v>7</v>
      </c>
      <c r="B39" s="548" t="s">
        <v>359</v>
      </c>
      <c r="C39" s="549"/>
      <c r="D39" s="550"/>
      <c r="E39" s="554">
        <v>0</v>
      </c>
      <c r="F39" s="555"/>
      <c r="G39" s="558"/>
      <c r="H39" s="558"/>
      <c r="I39" s="558"/>
      <c r="J39" s="559"/>
    </row>
    <row r="40" spans="1:10" ht="27" customHeight="1" x14ac:dyDescent="0.2">
      <c r="A40" s="168">
        <v>9</v>
      </c>
      <c r="B40" s="548" t="s">
        <v>360</v>
      </c>
      <c r="C40" s="549"/>
      <c r="D40" s="550"/>
      <c r="E40" s="554">
        <v>44228.56</v>
      </c>
      <c r="F40" s="555"/>
      <c r="G40" s="558"/>
      <c r="H40" s="558"/>
      <c r="I40" s="558"/>
      <c r="J40" s="559"/>
    </row>
    <row r="41" spans="1:10" s="132" customFormat="1" ht="26.25" customHeight="1" x14ac:dyDescent="0.2">
      <c r="A41" s="563" t="s">
        <v>361</v>
      </c>
      <c r="B41" s="564"/>
      <c r="C41" s="564"/>
      <c r="D41" s="565"/>
      <c r="E41" s="566">
        <f>SUM(E33:E40)</f>
        <v>915304.84000000008</v>
      </c>
      <c r="F41" s="567"/>
      <c r="G41" s="590"/>
      <c r="H41" s="590"/>
      <c r="I41" s="590"/>
      <c r="J41" s="591"/>
    </row>
    <row r="42" spans="1:10" ht="14.25" customHeight="1" x14ac:dyDescent="0.2">
      <c r="A42" s="568" t="s">
        <v>173</v>
      </c>
      <c r="B42" s="569" t="s">
        <v>178</v>
      </c>
      <c r="C42" s="569"/>
      <c r="D42" s="569"/>
      <c r="E42" s="570">
        <f>$J$1</f>
        <v>2019</v>
      </c>
      <c r="F42" s="570"/>
      <c r="G42" s="556"/>
      <c r="H42" s="556"/>
      <c r="I42" s="556"/>
      <c r="J42" s="557"/>
    </row>
    <row r="43" spans="1:10" ht="20.25" customHeight="1" x14ac:dyDescent="0.2">
      <c r="A43" s="568"/>
      <c r="B43" s="569"/>
      <c r="C43" s="569"/>
      <c r="D43" s="569"/>
      <c r="E43" s="571" t="s">
        <v>362</v>
      </c>
      <c r="F43" s="572"/>
      <c r="G43" s="558"/>
      <c r="H43" s="558"/>
      <c r="I43" s="558"/>
      <c r="J43" s="559"/>
    </row>
    <row r="44" spans="1:10" ht="22.5" customHeight="1" x14ac:dyDescent="0.2">
      <c r="A44" s="168">
        <v>1</v>
      </c>
      <c r="B44" s="562" t="s">
        <v>179</v>
      </c>
      <c r="C44" s="562"/>
      <c r="D44" s="562"/>
      <c r="E44" s="554">
        <v>879169.03</v>
      </c>
      <c r="F44" s="555"/>
      <c r="G44" s="558"/>
      <c r="H44" s="558"/>
      <c r="I44" s="558"/>
      <c r="J44" s="559"/>
    </row>
    <row r="45" spans="1:10" ht="22.5" customHeight="1" x14ac:dyDescent="0.2">
      <c r="A45" s="168">
        <v>2</v>
      </c>
      <c r="B45" s="562" t="s">
        <v>363</v>
      </c>
      <c r="C45" s="562"/>
      <c r="D45" s="562"/>
      <c r="E45" s="554">
        <v>15213.29</v>
      </c>
      <c r="F45" s="555"/>
      <c r="G45" s="558"/>
      <c r="H45" s="558"/>
      <c r="I45" s="558"/>
      <c r="J45" s="559"/>
    </row>
    <row r="46" spans="1:10" ht="24" customHeight="1" x14ac:dyDescent="0.2">
      <c r="A46" s="168">
        <v>3</v>
      </c>
      <c r="B46" s="547" t="s">
        <v>364</v>
      </c>
      <c r="C46" s="547"/>
      <c r="D46" s="547"/>
      <c r="E46" s="554">
        <v>0</v>
      </c>
      <c r="F46" s="555"/>
      <c r="G46" s="558"/>
      <c r="H46" s="558"/>
      <c r="I46" s="558"/>
      <c r="J46" s="559"/>
    </row>
    <row r="47" spans="1:10" ht="23.25" customHeight="1" x14ac:dyDescent="0.2">
      <c r="A47" s="168">
        <v>4</v>
      </c>
      <c r="B47" s="562" t="s">
        <v>180</v>
      </c>
      <c r="C47" s="562"/>
      <c r="D47" s="562"/>
      <c r="E47" s="554">
        <v>7503.4</v>
      </c>
      <c r="F47" s="555"/>
      <c r="G47" s="558"/>
      <c r="H47" s="558"/>
      <c r="I47" s="558"/>
      <c r="J47" s="559"/>
    </row>
    <row r="48" spans="1:10" ht="24" customHeight="1" x14ac:dyDescent="0.2">
      <c r="A48" s="168">
        <v>5</v>
      </c>
      <c r="B48" s="547" t="s">
        <v>365</v>
      </c>
      <c r="C48" s="547"/>
      <c r="D48" s="547"/>
      <c r="E48" s="554">
        <v>0</v>
      </c>
      <c r="F48" s="555"/>
      <c r="G48" s="558"/>
      <c r="H48" s="558"/>
      <c r="I48" s="558"/>
      <c r="J48" s="559"/>
    </row>
    <row r="49" spans="1:10" ht="28.5" customHeight="1" x14ac:dyDescent="0.2">
      <c r="A49" s="168">
        <v>7</v>
      </c>
      <c r="B49" s="548" t="s">
        <v>366</v>
      </c>
      <c r="C49" s="549"/>
      <c r="D49" s="550"/>
      <c r="E49" s="554">
        <v>141502.72</v>
      </c>
      <c r="F49" s="555"/>
      <c r="G49" s="558"/>
      <c r="H49" s="558"/>
      <c r="I49" s="558"/>
      <c r="J49" s="559"/>
    </row>
    <row r="50" spans="1:10" s="132" customFormat="1" ht="24.75" customHeight="1" thickBot="1" x14ac:dyDescent="0.25">
      <c r="A50" s="563" t="s">
        <v>361</v>
      </c>
      <c r="B50" s="564"/>
      <c r="C50" s="564"/>
      <c r="D50" s="565"/>
      <c r="E50" s="596">
        <f t="shared" ref="E50" si="2">SUM(E44:E49)</f>
        <v>1043388.4400000001</v>
      </c>
      <c r="F50" s="597"/>
      <c r="G50" s="560"/>
      <c r="H50" s="560"/>
      <c r="I50" s="560"/>
      <c r="J50" s="561"/>
    </row>
    <row r="51" spans="1:10" ht="24.75" customHeight="1" thickBot="1" x14ac:dyDescent="0.25">
      <c r="A51" s="163"/>
      <c r="B51" s="164"/>
      <c r="C51" s="164"/>
      <c r="D51" s="164"/>
      <c r="E51" s="164"/>
      <c r="F51" s="164"/>
      <c r="G51" s="164"/>
      <c r="H51" s="164"/>
      <c r="I51" s="164"/>
      <c r="J51" s="165"/>
    </row>
    <row r="52" spans="1:10" ht="24" customHeight="1" x14ac:dyDescent="0.2">
      <c r="A52" s="357" t="s">
        <v>181</v>
      </c>
      <c r="B52" s="551"/>
      <c r="C52" s="551"/>
      <c r="D52" s="551"/>
      <c r="E52" s="551"/>
      <c r="F52" s="551"/>
      <c r="G52" s="551"/>
      <c r="H52" s="551"/>
      <c r="I52" s="551"/>
      <c r="J52" s="552"/>
    </row>
    <row r="53" spans="1:10" ht="22.5" customHeight="1" x14ac:dyDescent="0.2">
      <c r="A53" s="598" t="s">
        <v>116</v>
      </c>
      <c r="B53" s="599"/>
      <c r="C53" s="599"/>
      <c r="D53" s="599"/>
      <c r="E53" s="570">
        <f>$J$1</f>
        <v>2019</v>
      </c>
      <c r="F53" s="570"/>
      <c r="G53" s="570">
        <f>$J$1+1</f>
        <v>2020</v>
      </c>
      <c r="H53" s="570"/>
      <c r="I53" s="570">
        <f>$J$1+2</f>
        <v>2021</v>
      </c>
      <c r="J53" s="580"/>
    </row>
    <row r="54" spans="1:10" ht="29.25" customHeight="1" x14ac:dyDescent="0.2">
      <c r="A54" s="553" t="s">
        <v>182</v>
      </c>
      <c r="B54" s="547"/>
      <c r="C54" s="547"/>
      <c r="D54" s="547"/>
      <c r="E54" s="554">
        <v>51000</v>
      </c>
      <c r="F54" s="555"/>
      <c r="G54" s="554">
        <v>51000</v>
      </c>
      <c r="H54" s="555"/>
      <c r="I54" s="554">
        <v>51000</v>
      </c>
      <c r="J54" s="555"/>
    </row>
    <row r="55" spans="1:10" ht="27" customHeight="1" x14ac:dyDescent="0.2">
      <c r="A55" s="553" t="s">
        <v>183</v>
      </c>
      <c r="B55" s="547"/>
      <c r="C55" s="547"/>
      <c r="D55" s="547"/>
      <c r="E55" s="554">
        <v>23330</v>
      </c>
      <c r="F55" s="555"/>
      <c r="G55" s="592">
        <v>20340</v>
      </c>
      <c r="H55" s="593"/>
      <c r="I55" s="594">
        <v>17290</v>
      </c>
      <c r="J55" s="595"/>
    </row>
    <row r="56" spans="1:10" ht="29.25" customHeight="1" x14ac:dyDescent="0.2">
      <c r="A56" s="553" t="s">
        <v>184</v>
      </c>
      <c r="B56" s="547"/>
      <c r="C56" s="547"/>
      <c r="D56" s="547"/>
      <c r="E56" s="554">
        <v>324736.99</v>
      </c>
      <c r="F56" s="555"/>
      <c r="G56" s="592">
        <v>307800</v>
      </c>
      <c r="H56" s="593"/>
      <c r="I56" s="592">
        <v>307800</v>
      </c>
      <c r="J56" s="593"/>
    </row>
    <row r="57" spans="1:10" ht="26.25" customHeight="1" x14ac:dyDescent="0.2">
      <c r="A57" s="553" t="s">
        <v>185</v>
      </c>
      <c r="B57" s="547"/>
      <c r="C57" s="547"/>
      <c r="D57" s="547"/>
      <c r="E57" s="554">
        <v>89910</v>
      </c>
      <c r="F57" s="555"/>
      <c r="G57" s="592">
        <v>71630</v>
      </c>
      <c r="H57" s="593"/>
      <c r="I57" s="594">
        <v>74640</v>
      </c>
      <c r="J57" s="595"/>
    </row>
    <row r="58" spans="1:10" ht="24.75" customHeight="1" thickBot="1" x14ac:dyDescent="0.25">
      <c r="A58" s="600" t="s">
        <v>186</v>
      </c>
      <c r="B58" s="601"/>
      <c r="C58" s="601"/>
      <c r="D58" s="601"/>
      <c r="E58" s="607">
        <v>300000</v>
      </c>
      <c r="F58" s="608"/>
      <c r="G58" s="607">
        <v>300000</v>
      </c>
      <c r="H58" s="608"/>
      <c r="I58" s="607">
        <v>300000</v>
      </c>
      <c r="J58" s="608"/>
    </row>
    <row r="59" spans="1:10" ht="12.75" customHeight="1" thickBot="1" x14ac:dyDescent="0.25">
      <c r="A59" s="123"/>
      <c r="B59" s="124"/>
      <c r="C59" s="124"/>
      <c r="D59" s="124"/>
      <c r="E59" s="124"/>
      <c r="F59" s="124"/>
      <c r="G59" s="124"/>
      <c r="H59" s="124"/>
      <c r="I59" s="124"/>
      <c r="J59" s="127"/>
    </row>
    <row r="60" spans="1:10" ht="12.75" customHeight="1" x14ac:dyDescent="0.2">
      <c r="A60" s="602" t="s">
        <v>157</v>
      </c>
      <c r="B60" s="603"/>
      <c r="C60" s="603"/>
      <c r="D60" s="603"/>
      <c r="E60" s="603"/>
      <c r="F60" s="603"/>
      <c r="G60" s="603"/>
      <c r="H60" s="603"/>
      <c r="I60" s="603"/>
      <c r="J60" s="604"/>
    </row>
    <row r="61" spans="1:10" ht="12.75" customHeight="1" x14ac:dyDescent="0.2">
      <c r="A61" s="540" t="s">
        <v>187</v>
      </c>
      <c r="B61" s="541"/>
      <c r="C61" s="541"/>
      <c r="D61" s="541"/>
      <c r="E61" s="541"/>
      <c r="F61" s="541"/>
      <c r="G61" s="541"/>
      <c r="H61" s="541"/>
      <c r="I61" s="541"/>
      <c r="J61" s="542"/>
    </row>
    <row r="62" spans="1:10" ht="12.75" customHeight="1" x14ac:dyDescent="0.2">
      <c r="A62" s="545" t="s">
        <v>116</v>
      </c>
      <c r="B62" s="546"/>
      <c r="C62" s="546"/>
      <c r="D62" s="546"/>
      <c r="E62" s="543">
        <f>$J$1</f>
        <v>2019</v>
      </c>
      <c r="F62" s="543"/>
      <c r="G62" s="543">
        <f>$J$1+1</f>
        <v>2020</v>
      </c>
      <c r="H62" s="543"/>
      <c r="I62" s="543">
        <f>$J$1+2</f>
        <v>2021</v>
      </c>
      <c r="J62" s="544"/>
    </row>
    <row r="63" spans="1:10" ht="13.15" customHeight="1" x14ac:dyDescent="0.2">
      <c r="A63" s="534" t="s">
        <v>188</v>
      </c>
      <c r="B63" s="535"/>
      <c r="C63" s="535"/>
      <c r="D63" s="535"/>
      <c r="E63" s="522">
        <f>(E9+E11)/SUM(E9:E11)</f>
        <v>0.95949681890067973</v>
      </c>
      <c r="F63" s="522"/>
      <c r="G63" s="522">
        <f>(G9+G11)/SUM(G9:G11)</f>
        <v>0.95296706993957914</v>
      </c>
      <c r="H63" s="522"/>
      <c r="I63" s="605">
        <f>(I9+I11)/SUM(I9:I11)</f>
        <v>0.95296706993957914</v>
      </c>
      <c r="J63" s="606"/>
    </row>
    <row r="64" spans="1:10" ht="13.15" customHeight="1" x14ac:dyDescent="0.2">
      <c r="A64" s="531" t="s">
        <v>189</v>
      </c>
      <c r="B64" s="532"/>
      <c r="C64" s="532"/>
      <c r="D64" s="532"/>
      <c r="E64" s="522"/>
      <c r="F64" s="522"/>
      <c r="G64" s="522"/>
      <c r="H64" s="522"/>
      <c r="I64" s="605"/>
      <c r="J64" s="606"/>
    </row>
    <row r="65" spans="1:10" ht="13.15" customHeight="1" x14ac:dyDescent="0.2">
      <c r="A65" s="533" t="s">
        <v>190</v>
      </c>
      <c r="B65" s="532"/>
      <c r="C65" s="532"/>
      <c r="D65" s="532"/>
      <c r="E65" s="522"/>
      <c r="F65" s="522"/>
      <c r="G65" s="522"/>
      <c r="H65" s="522"/>
      <c r="I65" s="605"/>
      <c r="J65" s="606"/>
    </row>
    <row r="66" spans="1:10" ht="13.15" customHeight="1" x14ac:dyDescent="0.2">
      <c r="A66" s="534" t="s">
        <v>191</v>
      </c>
      <c r="B66" s="535"/>
      <c r="C66" s="535"/>
      <c r="D66" s="535"/>
      <c r="E66" s="522">
        <f>E9/SUM(E9:E11)</f>
        <v>0.79032511197228161</v>
      </c>
      <c r="F66" s="522"/>
      <c r="G66" s="522">
        <f>G9/SUM(G9:G11)</f>
        <v>0.84764414786984987</v>
      </c>
      <c r="H66" s="522"/>
      <c r="I66" s="605">
        <f>I9/SUM(I9:I11)</f>
        <v>0.84764414786984987</v>
      </c>
      <c r="J66" s="606"/>
    </row>
    <row r="67" spans="1:10" ht="12.75" customHeight="1" x14ac:dyDescent="0.2">
      <c r="A67" s="531" t="s">
        <v>192</v>
      </c>
      <c r="B67" s="532"/>
      <c r="C67" s="532"/>
      <c r="D67" s="532"/>
      <c r="E67" s="522"/>
      <c r="F67" s="522"/>
      <c r="G67" s="522"/>
      <c r="H67" s="522"/>
      <c r="I67" s="605"/>
      <c r="J67" s="606"/>
    </row>
    <row r="68" spans="1:10" ht="12.75" customHeight="1" x14ac:dyDescent="0.2">
      <c r="A68" s="533" t="s">
        <v>190</v>
      </c>
      <c r="B68" s="532"/>
      <c r="C68" s="532"/>
      <c r="D68" s="532"/>
      <c r="E68" s="522"/>
      <c r="F68" s="522"/>
      <c r="G68" s="522"/>
      <c r="H68" s="522"/>
      <c r="I68" s="605"/>
      <c r="J68" s="606"/>
    </row>
    <row r="69" spans="1:10" ht="24" customHeight="1" x14ac:dyDescent="0.2">
      <c r="A69" s="534" t="s">
        <v>193</v>
      </c>
      <c r="B69" s="535"/>
      <c r="C69" s="535"/>
      <c r="D69" s="535"/>
      <c r="E69" s="522">
        <f>E54/SUM(E9:E11)</f>
        <v>3.0784832132121256E-2</v>
      </c>
      <c r="F69" s="522"/>
      <c r="G69" s="522">
        <f>G54/SUM(G9:G11)</f>
        <v>3.5747830597339242E-2</v>
      </c>
      <c r="H69" s="522"/>
      <c r="I69" s="605">
        <f>I54/SUM(I9:I11)</f>
        <v>3.5747830597339242E-2</v>
      </c>
      <c r="J69" s="606"/>
    </row>
    <row r="70" spans="1:10" ht="13.15" customHeight="1" x14ac:dyDescent="0.2">
      <c r="A70" s="531" t="s">
        <v>194</v>
      </c>
      <c r="B70" s="532"/>
      <c r="C70" s="532"/>
      <c r="D70" s="532"/>
      <c r="E70" s="522"/>
      <c r="F70" s="522"/>
      <c r="G70" s="522"/>
      <c r="H70" s="522"/>
      <c r="I70" s="605"/>
      <c r="J70" s="606"/>
    </row>
    <row r="71" spans="1:10" ht="13.15" customHeight="1" x14ac:dyDescent="0.2">
      <c r="A71" s="533" t="s">
        <v>190</v>
      </c>
      <c r="B71" s="532"/>
      <c r="C71" s="532"/>
      <c r="D71" s="532"/>
      <c r="E71" s="522"/>
      <c r="F71" s="522"/>
      <c r="G71" s="522"/>
      <c r="H71" s="522"/>
      <c r="I71" s="605"/>
      <c r="J71" s="606"/>
    </row>
    <row r="72" spans="1:10" ht="13.15" customHeight="1" x14ac:dyDescent="0.2">
      <c r="A72" s="540" t="s">
        <v>195</v>
      </c>
      <c r="B72" s="541"/>
      <c r="C72" s="541"/>
      <c r="D72" s="541"/>
      <c r="E72" s="541"/>
      <c r="F72" s="541"/>
      <c r="G72" s="541"/>
      <c r="H72" s="541"/>
      <c r="I72" s="541"/>
      <c r="J72" s="542"/>
    </row>
    <row r="73" spans="1:10" ht="13.15" customHeight="1" x14ac:dyDescent="0.2">
      <c r="A73" s="545" t="s">
        <v>107</v>
      </c>
      <c r="B73" s="546"/>
      <c r="C73" s="546"/>
      <c r="D73" s="546"/>
      <c r="E73" s="543">
        <f>$J$1</f>
        <v>2019</v>
      </c>
      <c r="F73" s="543"/>
      <c r="G73" s="543">
        <f>$J$1+1</f>
        <v>2020</v>
      </c>
      <c r="H73" s="543"/>
      <c r="I73" s="543">
        <f>$J$1+2</f>
        <v>2021</v>
      </c>
      <c r="J73" s="544"/>
    </row>
    <row r="74" spans="1:10" ht="13.15" customHeight="1" x14ac:dyDescent="0.2">
      <c r="A74" s="534" t="s">
        <v>196</v>
      </c>
      <c r="B74" s="535"/>
      <c r="C74" s="535"/>
      <c r="D74" s="535"/>
      <c r="E74" s="522">
        <f>(E55+E56+E57)/SUM(E9:E11)</f>
        <v>0.26437349244866176</v>
      </c>
      <c r="F74" s="522"/>
      <c r="G74" s="522">
        <f>(G55+G56+G57)/SUM(G9:G11)</f>
        <v>0.28021392623330016</v>
      </c>
      <c r="H74" s="522"/>
      <c r="I74" s="605">
        <f>(I55+I56+I57)/SUM(I9:I11)</f>
        <v>0.28018588871910616</v>
      </c>
      <c r="J74" s="605"/>
    </row>
    <row r="75" spans="1:10" ht="12.75" customHeight="1" x14ac:dyDescent="0.2">
      <c r="A75" s="531" t="s">
        <v>197</v>
      </c>
      <c r="B75" s="532"/>
      <c r="C75" s="532"/>
      <c r="D75" s="532"/>
      <c r="E75" s="522"/>
      <c r="F75" s="522"/>
      <c r="G75" s="522"/>
      <c r="H75" s="522"/>
      <c r="I75" s="605"/>
      <c r="J75" s="605"/>
    </row>
    <row r="76" spans="1:10" ht="12.75" customHeight="1" x14ac:dyDescent="0.2">
      <c r="A76" s="533" t="s">
        <v>190</v>
      </c>
      <c r="B76" s="532"/>
      <c r="C76" s="532"/>
      <c r="D76" s="532"/>
      <c r="E76" s="522"/>
      <c r="F76" s="522"/>
      <c r="G76" s="522"/>
      <c r="H76" s="522"/>
      <c r="I76" s="605"/>
      <c r="J76" s="605"/>
    </row>
    <row r="77" spans="1:10" ht="12.75" customHeight="1" x14ac:dyDescent="0.2">
      <c r="A77" s="534" t="s">
        <v>198</v>
      </c>
      <c r="B77" s="535"/>
      <c r="C77" s="535"/>
      <c r="D77" s="535"/>
      <c r="E77" s="522">
        <f>E56/SUM(E9:E11)</f>
        <v>0.19601909263216349</v>
      </c>
      <c r="F77" s="522"/>
      <c r="G77" s="522">
        <f>G56/SUM(G9:G11)</f>
        <v>0.21574867172276507</v>
      </c>
      <c r="H77" s="522"/>
      <c r="I77" s="605">
        <f>I56/SUM(I9:I11)</f>
        <v>0.21574867172276507</v>
      </c>
      <c r="J77" s="606"/>
    </row>
    <row r="78" spans="1:10" ht="12.75" customHeight="1" x14ac:dyDescent="0.2">
      <c r="A78" s="531" t="s">
        <v>199</v>
      </c>
      <c r="B78" s="532"/>
      <c r="C78" s="532"/>
      <c r="D78" s="532"/>
      <c r="E78" s="522"/>
      <c r="F78" s="522"/>
      <c r="G78" s="522"/>
      <c r="H78" s="522"/>
      <c r="I78" s="605"/>
      <c r="J78" s="606"/>
    </row>
    <row r="79" spans="1:10" ht="12.75" customHeight="1" x14ac:dyDescent="0.2">
      <c r="A79" s="533" t="s">
        <v>190</v>
      </c>
      <c r="B79" s="532"/>
      <c r="C79" s="532"/>
      <c r="D79" s="532"/>
      <c r="E79" s="522"/>
      <c r="F79" s="522"/>
      <c r="G79" s="522"/>
      <c r="H79" s="522"/>
      <c r="I79" s="605"/>
      <c r="J79" s="606"/>
    </row>
    <row r="80" spans="1:10" ht="12.75" customHeight="1" x14ac:dyDescent="0.2">
      <c r="A80" s="534" t="s">
        <v>200</v>
      </c>
      <c r="B80" s="535"/>
      <c r="C80" s="535"/>
      <c r="D80" s="535"/>
      <c r="E80" s="522">
        <f>(E55+E57)/SUM(E9:E11)</f>
        <v>6.8354399816498254E-2</v>
      </c>
      <c r="F80" s="522"/>
      <c r="G80" s="522">
        <f>(G55+G57)/SUM(G9:G11)</f>
        <v>6.44652545105351E-2</v>
      </c>
      <c r="H80" s="522"/>
      <c r="I80" s="605">
        <f>(I55+I57)/SUM(I9:I11)</f>
        <v>6.4437216996341098E-2</v>
      </c>
      <c r="J80" s="605"/>
    </row>
    <row r="81" spans="1:10" ht="12.75" customHeight="1" x14ac:dyDescent="0.2">
      <c r="A81" s="531" t="s">
        <v>201</v>
      </c>
      <c r="B81" s="532"/>
      <c r="C81" s="532"/>
      <c r="D81" s="532"/>
      <c r="E81" s="522"/>
      <c r="F81" s="522"/>
      <c r="G81" s="522"/>
      <c r="H81" s="522"/>
      <c r="I81" s="605"/>
      <c r="J81" s="605"/>
    </row>
    <row r="82" spans="1:10" ht="12.75" customHeight="1" x14ac:dyDescent="0.2">
      <c r="A82" s="533" t="s">
        <v>190</v>
      </c>
      <c r="B82" s="532"/>
      <c r="C82" s="532"/>
      <c r="D82" s="532"/>
      <c r="E82" s="522"/>
      <c r="F82" s="522"/>
      <c r="G82" s="522"/>
      <c r="H82" s="522"/>
      <c r="I82" s="605"/>
      <c r="J82" s="605"/>
    </row>
    <row r="83" spans="1:10" ht="12.75" customHeight="1" x14ac:dyDescent="0.2">
      <c r="A83" s="540" t="s">
        <v>202</v>
      </c>
      <c r="B83" s="541"/>
      <c r="C83" s="541"/>
      <c r="D83" s="541"/>
      <c r="E83" s="541"/>
      <c r="F83" s="541"/>
      <c r="G83" s="541"/>
      <c r="H83" s="541"/>
      <c r="I83" s="541"/>
      <c r="J83" s="542"/>
    </row>
    <row r="84" spans="1:10" ht="12.75" customHeight="1" x14ac:dyDescent="0.2">
      <c r="A84" s="545" t="s">
        <v>107</v>
      </c>
      <c r="B84" s="546"/>
      <c r="C84" s="546"/>
      <c r="D84" s="546"/>
      <c r="E84" s="543">
        <f>$J$1</f>
        <v>2019</v>
      </c>
      <c r="F84" s="543"/>
      <c r="G84" s="543">
        <f>$J$1+1</f>
        <v>2020</v>
      </c>
      <c r="H84" s="543"/>
      <c r="I84" s="543">
        <f>$J$1+2</f>
        <v>2021</v>
      </c>
      <c r="J84" s="544"/>
    </row>
    <row r="85" spans="1:10" ht="12.75" customHeight="1" x14ac:dyDescent="0.2">
      <c r="A85" s="534" t="s">
        <v>203</v>
      </c>
      <c r="B85" s="535"/>
      <c r="C85" s="535"/>
      <c r="D85" s="535"/>
      <c r="E85" s="609">
        <f>(E9+E11)/[2]Caratteristiche!M5</f>
        <v>162.38226580856062</v>
      </c>
      <c r="F85" s="610"/>
      <c r="G85" s="609">
        <f>(G9+G11)/[2]Caratteristiche!M5</f>
        <v>138.88650526100724</v>
      </c>
      <c r="H85" s="610"/>
      <c r="I85" s="611">
        <f>(I9+I11)/[2]Caratteristiche!M5</f>
        <v>138.88650526100724</v>
      </c>
      <c r="J85" s="612"/>
    </row>
    <row r="86" spans="1:10" ht="12.75" customHeight="1" x14ac:dyDescent="0.2">
      <c r="A86" s="531" t="s">
        <v>189</v>
      </c>
      <c r="B86" s="532"/>
      <c r="C86" s="532"/>
      <c r="D86" s="532"/>
      <c r="E86" s="609"/>
      <c r="F86" s="610"/>
      <c r="G86" s="609"/>
      <c r="H86" s="610"/>
      <c r="I86" s="611"/>
      <c r="J86" s="612"/>
    </row>
    <row r="87" spans="1:10" ht="12.75" customHeight="1" x14ac:dyDescent="0.2">
      <c r="A87" s="533" t="s">
        <v>204</v>
      </c>
      <c r="B87" s="532"/>
      <c r="C87" s="532"/>
      <c r="D87" s="532"/>
      <c r="E87" s="609"/>
      <c r="F87" s="610"/>
      <c r="G87" s="609"/>
      <c r="H87" s="610"/>
      <c r="I87" s="611"/>
      <c r="J87" s="612"/>
    </row>
    <row r="88" spans="1:10" ht="12.75" customHeight="1" x14ac:dyDescent="0.2">
      <c r="A88" s="534" t="s">
        <v>205</v>
      </c>
      <c r="B88" s="535"/>
      <c r="C88" s="535"/>
      <c r="D88" s="535"/>
      <c r="E88" s="609">
        <f>E9/[2]Caratteristiche!M5</f>
        <v>133.75217080396362</v>
      </c>
      <c r="F88" s="610"/>
      <c r="G88" s="609">
        <f>G9/[2]Caratteristiche!M5</f>
        <v>123.53662273980999</v>
      </c>
      <c r="H88" s="610"/>
      <c r="I88" s="611">
        <f>I9/[2]Caratteristiche!M5</f>
        <v>123.53662273980999</v>
      </c>
      <c r="J88" s="612"/>
    </row>
    <row r="89" spans="1:10" ht="12.75" customHeight="1" x14ac:dyDescent="0.2">
      <c r="A89" s="531" t="s">
        <v>192</v>
      </c>
      <c r="B89" s="532"/>
      <c r="C89" s="532"/>
      <c r="D89" s="532"/>
      <c r="E89" s="609"/>
      <c r="F89" s="610"/>
      <c r="G89" s="609"/>
      <c r="H89" s="610"/>
      <c r="I89" s="611"/>
      <c r="J89" s="612"/>
    </row>
    <row r="90" spans="1:10" ht="12.75" customHeight="1" x14ac:dyDescent="0.2">
      <c r="A90" s="533" t="s">
        <v>204</v>
      </c>
      <c r="B90" s="532"/>
      <c r="C90" s="532"/>
      <c r="D90" s="532"/>
      <c r="E90" s="609"/>
      <c r="F90" s="610"/>
      <c r="G90" s="609"/>
      <c r="H90" s="610"/>
      <c r="I90" s="611"/>
      <c r="J90" s="612"/>
    </row>
    <row r="91" spans="1:10" ht="13.5" customHeight="1" x14ac:dyDescent="0.2">
      <c r="A91" s="534" t="s">
        <v>206</v>
      </c>
      <c r="B91" s="535"/>
      <c r="C91" s="535"/>
      <c r="D91" s="535"/>
      <c r="E91" s="613">
        <f>(E55+E57)/[2]Caratteristiche!M5</f>
        <v>11.568086627847585</v>
      </c>
      <c r="F91" s="614"/>
      <c r="G91" s="613">
        <f>(G55+G57)/[2]Caratteristiche!M5</f>
        <v>9.3952395546021048</v>
      </c>
      <c r="H91" s="614"/>
      <c r="I91" s="626">
        <f>(I55+I57)/[2]Caratteristiche!M5</f>
        <v>9.3911533353764423</v>
      </c>
      <c r="J91" s="627"/>
    </row>
    <row r="92" spans="1:10" ht="12.75" customHeight="1" x14ac:dyDescent="0.2">
      <c r="A92" s="531" t="s">
        <v>207</v>
      </c>
      <c r="B92" s="532"/>
      <c r="C92" s="532"/>
      <c r="D92" s="532"/>
      <c r="E92" s="615"/>
      <c r="F92" s="616"/>
      <c r="G92" s="615"/>
      <c r="H92" s="616"/>
      <c r="I92" s="628"/>
      <c r="J92" s="629"/>
    </row>
    <row r="93" spans="1:10" ht="12.75" customHeight="1" x14ac:dyDescent="0.2">
      <c r="A93" s="533" t="s">
        <v>204</v>
      </c>
      <c r="B93" s="532"/>
      <c r="C93" s="532"/>
      <c r="D93" s="532"/>
      <c r="E93" s="617"/>
      <c r="F93" s="618"/>
      <c r="G93" s="617"/>
      <c r="H93" s="618"/>
      <c r="I93" s="630"/>
      <c r="J93" s="631"/>
    </row>
    <row r="94" spans="1:10" ht="12.75" customHeight="1" x14ac:dyDescent="0.2">
      <c r="A94" s="534" t="s">
        <v>208</v>
      </c>
      <c r="B94" s="535"/>
      <c r="C94" s="535"/>
      <c r="D94" s="535"/>
      <c r="E94" s="613">
        <f>E54/[2]Caratteristiche!M5</f>
        <v>5.2099295127183574</v>
      </c>
      <c r="F94" s="614"/>
      <c r="G94" s="613">
        <f>G54/[2]Caratteristiche!M5</f>
        <v>5.2099295127183574</v>
      </c>
      <c r="H94" s="614"/>
      <c r="I94" s="619">
        <f>I54/[2]Caratteristiche!M5</f>
        <v>5.2099295127183574</v>
      </c>
      <c r="J94" s="620"/>
    </row>
    <row r="95" spans="1:10" ht="12.75" customHeight="1" x14ac:dyDescent="0.2">
      <c r="A95" s="531" t="s">
        <v>194</v>
      </c>
      <c r="B95" s="532"/>
      <c r="C95" s="532"/>
      <c r="D95" s="532"/>
      <c r="E95" s="615"/>
      <c r="F95" s="616"/>
      <c r="G95" s="615"/>
      <c r="H95" s="616"/>
      <c r="I95" s="621"/>
      <c r="J95" s="622"/>
    </row>
    <row r="96" spans="1:10" ht="12.75" customHeight="1" x14ac:dyDescent="0.2">
      <c r="A96" s="625" t="s">
        <v>204</v>
      </c>
      <c r="B96" s="535"/>
      <c r="C96" s="535"/>
      <c r="D96" s="535"/>
      <c r="E96" s="617"/>
      <c r="F96" s="618"/>
      <c r="G96" s="617"/>
      <c r="H96" s="618"/>
      <c r="I96" s="623"/>
      <c r="J96" s="624"/>
    </row>
    <row r="97" spans="1:10" ht="12.75" customHeight="1" x14ac:dyDescent="0.2">
      <c r="A97" s="540" t="s">
        <v>209</v>
      </c>
      <c r="B97" s="541"/>
      <c r="C97" s="541"/>
      <c r="D97" s="541"/>
      <c r="E97" s="541"/>
      <c r="F97" s="541"/>
      <c r="G97" s="541"/>
      <c r="H97" s="541"/>
      <c r="I97" s="541"/>
      <c r="J97" s="542"/>
    </row>
    <row r="98" spans="1:10" ht="12.75" customHeight="1" x14ac:dyDescent="0.2">
      <c r="A98" s="545" t="s">
        <v>107</v>
      </c>
      <c r="B98" s="546"/>
      <c r="C98" s="546"/>
      <c r="D98" s="546"/>
      <c r="E98" s="543">
        <f>$J$1</f>
        <v>2019</v>
      </c>
      <c r="F98" s="543"/>
      <c r="G98" s="543">
        <f>$J$1+1</f>
        <v>2020</v>
      </c>
      <c r="H98" s="543"/>
      <c r="I98" s="543">
        <f>$J$1+2</f>
        <v>2021</v>
      </c>
      <c r="J98" s="544"/>
    </row>
    <row r="99" spans="1:10" ht="12.75" customHeight="1" x14ac:dyDescent="0.2">
      <c r="A99" s="534" t="s">
        <v>210</v>
      </c>
      <c r="B99" s="535"/>
      <c r="C99" s="535"/>
      <c r="D99" s="535"/>
      <c r="E99" s="522">
        <f>E41/E17</f>
        <v>0.3431192232718549</v>
      </c>
      <c r="F99" s="522"/>
      <c r="G99" s="522">
        <f>G41/G17</f>
        <v>0</v>
      </c>
      <c r="H99" s="522"/>
      <c r="I99" s="523">
        <f>I41/I17</f>
        <v>0</v>
      </c>
      <c r="J99" s="524"/>
    </row>
    <row r="100" spans="1:10" ht="12.75" customHeight="1" x14ac:dyDescent="0.2">
      <c r="A100" s="531" t="s">
        <v>211</v>
      </c>
      <c r="B100" s="532"/>
      <c r="C100" s="532"/>
      <c r="D100" s="532"/>
      <c r="E100" s="522"/>
      <c r="F100" s="522"/>
      <c r="G100" s="522"/>
      <c r="H100" s="522"/>
      <c r="I100" s="523"/>
      <c r="J100" s="524"/>
    </row>
    <row r="101" spans="1:10" ht="12.75" customHeight="1" x14ac:dyDescent="0.2">
      <c r="A101" s="533" t="s">
        <v>212</v>
      </c>
      <c r="B101" s="532"/>
      <c r="C101" s="532"/>
      <c r="D101" s="532"/>
      <c r="E101" s="522"/>
      <c r="F101" s="522"/>
      <c r="G101" s="522"/>
      <c r="H101" s="522"/>
      <c r="I101" s="523"/>
      <c r="J101" s="524"/>
    </row>
    <row r="102" spans="1:10" ht="12.75" customHeight="1" x14ac:dyDescent="0.2">
      <c r="A102" s="534" t="s">
        <v>213</v>
      </c>
      <c r="B102" s="535"/>
      <c r="C102" s="535"/>
      <c r="D102" s="535"/>
      <c r="E102" s="522">
        <f>E50/E28</f>
        <v>0.38934917959013465</v>
      </c>
      <c r="F102" s="522"/>
      <c r="G102" s="522">
        <f>G50/G28</f>
        <v>0</v>
      </c>
      <c r="H102" s="522"/>
      <c r="I102" s="523">
        <f>I50/I28</f>
        <v>0</v>
      </c>
      <c r="J102" s="524"/>
    </row>
    <row r="103" spans="1:10" ht="13.15" customHeight="1" x14ac:dyDescent="0.2">
      <c r="A103" s="531" t="s">
        <v>214</v>
      </c>
      <c r="B103" s="532"/>
      <c r="C103" s="532"/>
      <c r="D103" s="532"/>
      <c r="E103" s="522"/>
      <c r="F103" s="522"/>
      <c r="G103" s="522"/>
      <c r="H103" s="522"/>
      <c r="I103" s="523"/>
      <c r="J103" s="524"/>
    </row>
    <row r="104" spans="1:10" ht="13.15" customHeight="1" x14ac:dyDescent="0.2">
      <c r="A104" s="533" t="s">
        <v>215</v>
      </c>
      <c r="B104" s="532"/>
      <c r="C104" s="532"/>
      <c r="D104" s="532"/>
      <c r="E104" s="522"/>
      <c r="F104" s="522"/>
      <c r="G104" s="522"/>
      <c r="H104" s="522"/>
      <c r="I104" s="523"/>
      <c r="J104" s="524"/>
    </row>
    <row r="105" spans="1:10" ht="13.9" customHeight="1" x14ac:dyDescent="0.2">
      <c r="A105" s="534" t="s">
        <v>216</v>
      </c>
      <c r="B105" s="535"/>
      <c r="C105" s="535"/>
      <c r="D105" s="535"/>
      <c r="E105" s="522">
        <f>(F9+F11)/(E9+E11)</f>
        <v>1.4781958781046327</v>
      </c>
      <c r="F105" s="522"/>
      <c r="G105" s="522">
        <f>(H9+H11)/(G9+G11)</f>
        <v>0</v>
      </c>
      <c r="H105" s="522"/>
      <c r="I105" s="525">
        <f>(J9+J11)/(I9+I11)</f>
        <v>0</v>
      </c>
      <c r="J105" s="526"/>
    </row>
    <row r="106" spans="1:10" ht="12.75" customHeight="1" x14ac:dyDescent="0.2">
      <c r="A106" s="531" t="s">
        <v>217</v>
      </c>
      <c r="B106" s="532"/>
      <c r="C106" s="532"/>
      <c r="D106" s="532"/>
      <c r="E106" s="522"/>
      <c r="F106" s="522"/>
      <c r="G106" s="522"/>
      <c r="H106" s="522"/>
      <c r="I106" s="527"/>
      <c r="J106" s="528"/>
    </row>
    <row r="107" spans="1:10" ht="14.25" customHeight="1" x14ac:dyDescent="0.2">
      <c r="A107" s="533" t="s">
        <v>218</v>
      </c>
      <c r="B107" s="532"/>
      <c r="C107" s="532"/>
      <c r="D107" s="532"/>
      <c r="E107" s="522"/>
      <c r="F107" s="522"/>
      <c r="G107" s="522"/>
      <c r="H107" s="522"/>
      <c r="I107" s="529"/>
      <c r="J107" s="530"/>
    </row>
    <row r="108" spans="1:10" ht="12.75" customHeight="1" x14ac:dyDescent="0.2">
      <c r="A108" s="534" t="s">
        <v>219</v>
      </c>
      <c r="B108" s="535"/>
      <c r="C108" s="535"/>
      <c r="D108" s="535"/>
      <c r="E108" s="522">
        <f>F22/E22</f>
        <v>1.475905458349035</v>
      </c>
      <c r="F108" s="522"/>
      <c r="G108" s="522">
        <f>(H22)/(G22)</f>
        <v>0</v>
      </c>
      <c r="H108" s="522"/>
      <c r="I108" s="523">
        <f>(J22)/(I22)</f>
        <v>0</v>
      </c>
      <c r="J108" s="523"/>
    </row>
    <row r="109" spans="1:10" ht="12.75" customHeight="1" x14ac:dyDescent="0.2">
      <c r="A109" s="531" t="s">
        <v>220</v>
      </c>
      <c r="B109" s="532"/>
      <c r="C109" s="532"/>
      <c r="D109" s="532"/>
      <c r="E109" s="522"/>
      <c r="F109" s="522"/>
      <c r="G109" s="522"/>
      <c r="H109" s="522"/>
      <c r="I109" s="523"/>
      <c r="J109" s="523"/>
    </row>
    <row r="110" spans="1:10" ht="13.5" customHeight="1" thickBot="1" x14ac:dyDescent="0.25">
      <c r="A110" s="538" t="s">
        <v>221</v>
      </c>
      <c r="B110" s="539"/>
      <c r="C110" s="539"/>
      <c r="D110" s="539"/>
      <c r="E110" s="536"/>
      <c r="F110" s="536"/>
      <c r="G110" s="536"/>
      <c r="H110" s="536"/>
      <c r="I110" s="537"/>
      <c r="J110" s="537"/>
    </row>
    <row r="113" spans="1:10" x14ac:dyDescent="0.2">
      <c r="A113" s="439"/>
      <c r="B113" s="439"/>
      <c r="C113" s="439"/>
      <c r="D113" s="439"/>
      <c r="E113" s="521"/>
      <c r="F113" s="521"/>
      <c r="G113" s="521"/>
      <c r="H113" s="521"/>
      <c r="I113" s="521"/>
      <c r="J113" s="521"/>
    </row>
  </sheetData>
  <sheetProtection algorithmName="SHA-512" hashValue="4fYDlxMQozLDsJFwn6du87AHq0E5Gxl2UM0tqt1zsoT9VmvCL9+nTrf5CHmkd31mGNDEn4gusPvZAYv9LjLDPg==" saltValue="N1UzoYiPtnsoYxTbg8SsfQ==" spinCount="100000" sheet="1" objects="1" scenarios="1"/>
  <customSheetViews>
    <customSheetView guid="{FD66CCA4-E734-40F6-A42D-704ADC03C8FF}" showPageBreaks="1" printArea="1" showRuler="0">
      <selection activeCell="A108" sqref="A108:L108"/>
      <rowBreaks count="1" manualBreakCount="1">
        <brk id="45" max="16383" man="1"/>
      </rowBreaks>
      <pageMargins left="0.19685039370078741" right="0.19685039370078741" top="0.6692913385826772" bottom="0.39370078740157483" header="0.51181102362204722" footer="0.51181102362204722"/>
      <printOptions horizontalCentered="1" verticalCentered="1"/>
      <pageSetup paperSize="9" scale="49" orientation="portrait" r:id="rId1"/>
      <headerFooter alignWithMargins="0">
        <oddHeader>&amp;F</oddHeader>
        <oddFooter>&amp;L&amp;8&amp;F&amp;R&amp;8&amp;P</oddFooter>
      </headerFooter>
    </customSheetView>
    <customSheetView guid="{0CDFE071-D2BF-4AC9-96FE-3C7CC2EB89D1}" showPageBreaks="1" printArea="1" topLeftCell="A16">
      <selection activeCell="A108" sqref="A108:L108"/>
      <rowBreaks count="1" manualBreakCount="1">
        <brk id="45" max="16383" man="1"/>
      </rowBreaks>
      <pageMargins left="0.19685039370078741" right="0.19685039370078741" top="0.6692913385826772" bottom="0.39370078740157483" header="0.51181102362204722" footer="0.51181102362204722"/>
      <printOptions horizontalCentered="1" verticalCentered="1"/>
      <pageSetup paperSize="9" scale="49" orientation="portrait" r:id="rId2"/>
      <headerFooter alignWithMargins="0">
        <oddHeader>&amp;F</oddHeader>
        <oddFooter>&amp;L&amp;8&amp;F&amp;R&amp;8&amp;P</oddFooter>
      </headerFooter>
    </customSheetView>
    <customSheetView guid="{5274FD7E-76C2-47C3-8C9C-C2C181076605}" showPageBreaks="1" showRuler="0" topLeftCell="A16">
      <selection activeCell="A108" sqref="A108:L108"/>
      <rowBreaks count="1" manualBreakCount="1">
        <brk id="45" max="16383" man="1"/>
      </rowBreaks>
      <pageMargins left="0.19685039370078741" right="0.19685039370078741" top="0.6692913385826772" bottom="0.39370078740157483" header="0.51181102362204722" footer="0.51181102362204722"/>
      <printOptions horizontalCentered="1" verticalCentered="1"/>
      <pageSetup paperSize="9" scale="49" orientation="portrait" r:id="rId3"/>
      <headerFooter alignWithMargins="0">
        <oddHeader>&amp;F</oddHeader>
        <oddFooter>&amp;L&amp;8&amp;F&amp;R&amp;8&amp;P</oddFooter>
      </headerFooter>
    </customSheetView>
  </customSheetViews>
  <mergeCells count="205">
    <mergeCell ref="A94:D94"/>
    <mergeCell ref="E94:F96"/>
    <mergeCell ref="G94:H96"/>
    <mergeCell ref="A93:D93"/>
    <mergeCell ref="I94:J96"/>
    <mergeCell ref="A95:D95"/>
    <mergeCell ref="A96:D96"/>
    <mergeCell ref="E91:F93"/>
    <mergeCell ref="G91:H93"/>
    <mergeCell ref="I91:J93"/>
    <mergeCell ref="A92:D92"/>
    <mergeCell ref="A88:D88"/>
    <mergeCell ref="A83:J83"/>
    <mergeCell ref="E84:F84"/>
    <mergeCell ref="E88:F90"/>
    <mergeCell ref="G88:H90"/>
    <mergeCell ref="I88:J90"/>
    <mergeCell ref="A89:D89"/>
    <mergeCell ref="A90:D90"/>
    <mergeCell ref="A91:D91"/>
    <mergeCell ref="A77:D77"/>
    <mergeCell ref="A79:D79"/>
    <mergeCell ref="E77:F79"/>
    <mergeCell ref="G77:H79"/>
    <mergeCell ref="I77:J79"/>
    <mergeCell ref="A78:D78"/>
    <mergeCell ref="A84:D84"/>
    <mergeCell ref="A85:D85"/>
    <mergeCell ref="A80:D80"/>
    <mergeCell ref="E80:F82"/>
    <mergeCell ref="G80:H82"/>
    <mergeCell ref="G84:H84"/>
    <mergeCell ref="I84:J84"/>
    <mergeCell ref="E85:F87"/>
    <mergeCell ref="G85:H87"/>
    <mergeCell ref="I85:J87"/>
    <mergeCell ref="A86:D86"/>
    <mergeCell ref="I80:J82"/>
    <mergeCell ref="A81:D81"/>
    <mergeCell ref="A82:D82"/>
    <mergeCell ref="A87:D87"/>
    <mergeCell ref="A70:D70"/>
    <mergeCell ref="A71:D71"/>
    <mergeCell ref="A68:D68"/>
    <mergeCell ref="A69:D69"/>
    <mergeCell ref="E69:F71"/>
    <mergeCell ref="G69:H71"/>
    <mergeCell ref="I69:J71"/>
    <mergeCell ref="A73:D73"/>
    <mergeCell ref="A74:D74"/>
    <mergeCell ref="A72:J72"/>
    <mergeCell ref="E73:F73"/>
    <mergeCell ref="G73:H73"/>
    <mergeCell ref="I73:J73"/>
    <mergeCell ref="E74:F76"/>
    <mergeCell ref="G74:H76"/>
    <mergeCell ref="I74:J76"/>
    <mergeCell ref="A75:D75"/>
    <mergeCell ref="A76:D76"/>
    <mergeCell ref="A65:D65"/>
    <mergeCell ref="A66:D66"/>
    <mergeCell ref="E66:F68"/>
    <mergeCell ref="G66:H68"/>
    <mergeCell ref="I66:J68"/>
    <mergeCell ref="A67:D67"/>
    <mergeCell ref="A64:D64"/>
    <mergeCell ref="A56:D56"/>
    <mergeCell ref="E56:F56"/>
    <mergeCell ref="G56:H56"/>
    <mergeCell ref="I56:J56"/>
    <mergeCell ref="E58:F58"/>
    <mergeCell ref="G58:H58"/>
    <mergeCell ref="I58:J58"/>
    <mergeCell ref="E63:F65"/>
    <mergeCell ref="G63:H65"/>
    <mergeCell ref="I63:J65"/>
    <mergeCell ref="G57:H57"/>
    <mergeCell ref="I57:J57"/>
    <mergeCell ref="A55:D55"/>
    <mergeCell ref="E55:F55"/>
    <mergeCell ref="G55:H55"/>
    <mergeCell ref="I55:J55"/>
    <mergeCell ref="A62:D62"/>
    <mergeCell ref="A63:D63"/>
    <mergeCell ref="E50:F50"/>
    <mergeCell ref="E49:F49"/>
    <mergeCell ref="A53:D53"/>
    <mergeCell ref="E53:F53"/>
    <mergeCell ref="G53:H53"/>
    <mergeCell ref="I53:J53"/>
    <mergeCell ref="A58:D58"/>
    <mergeCell ref="A57:D57"/>
    <mergeCell ref="E57:F57"/>
    <mergeCell ref="A60:J60"/>
    <mergeCell ref="A61:J61"/>
    <mergeCell ref="E62:F62"/>
    <mergeCell ref="G62:H62"/>
    <mergeCell ref="I62:J62"/>
    <mergeCell ref="A15:D15"/>
    <mergeCell ref="A23:D23"/>
    <mergeCell ref="A24:D24"/>
    <mergeCell ref="A25:D25"/>
    <mergeCell ref="A22:D22"/>
    <mergeCell ref="A27:D27"/>
    <mergeCell ref="A28:D28"/>
    <mergeCell ref="A30:J30"/>
    <mergeCell ref="A31:A32"/>
    <mergeCell ref="B31:D32"/>
    <mergeCell ref="E31:F31"/>
    <mergeCell ref="G31:J41"/>
    <mergeCell ref="E32:F32"/>
    <mergeCell ref="E33:F33"/>
    <mergeCell ref="E34:F34"/>
    <mergeCell ref="E35:F35"/>
    <mergeCell ref="B36:D36"/>
    <mergeCell ref="E36:F36"/>
    <mergeCell ref="B37:D37"/>
    <mergeCell ref="B33:D33"/>
    <mergeCell ref="B34:D34"/>
    <mergeCell ref="B35:D35"/>
    <mergeCell ref="B39:D39"/>
    <mergeCell ref="B38:D38"/>
    <mergeCell ref="A14:D14"/>
    <mergeCell ref="A1:H1"/>
    <mergeCell ref="A2:J2"/>
    <mergeCell ref="A3:J3"/>
    <mergeCell ref="A4:D5"/>
    <mergeCell ref="E4:F4"/>
    <mergeCell ref="G4:H4"/>
    <mergeCell ref="I4:J4"/>
    <mergeCell ref="A10:D10"/>
    <mergeCell ref="A11:D11"/>
    <mergeCell ref="A12:D12"/>
    <mergeCell ref="A13:D13"/>
    <mergeCell ref="A6:D6"/>
    <mergeCell ref="A7:D7"/>
    <mergeCell ref="A8:D8"/>
    <mergeCell ref="A9:D9"/>
    <mergeCell ref="A16:D16"/>
    <mergeCell ref="A17:D17"/>
    <mergeCell ref="A19:J19"/>
    <mergeCell ref="A20:D21"/>
    <mergeCell ref="E20:F20"/>
    <mergeCell ref="G20:H20"/>
    <mergeCell ref="I20:J20"/>
    <mergeCell ref="A26:D26"/>
    <mergeCell ref="E38:F38"/>
    <mergeCell ref="E39:F39"/>
    <mergeCell ref="B40:D40"/>
    <mergeCell ref="E37:F37"/>
    <mergeCell ref="B44:D44"/>
    <mergeCell ref="E40:F40"/>
    <mergeCell ref="A41:D41"/>
    <mergeCell ref="E41:F41"/>
    <mergeCell ref="A42:A43"/>
    <mergeCell ref="B42:D43"/>
    <mergeCell ref="E42:F42"/>
    <mergeCell ref="E43:F43"/>
    <mergeCell ref="E44:F44"/>
    <mergeCell ref="B48:D48"/>
    <mergeCell ref="B49:D49"/>
    <mergeCell ref="A52:J52"/>
    <mergeCell ref="A54:D54"/>
    <mergeCell ref="E54:F54"/>
    <mergeCell ref="G54:H54"/>
    <mergeCell ref="I54:J54"/>
    <mergeCell ref="G42:J50"/>
    <mergeCell ref="B45:D45"/>
    <mergeCell ref="E45:F45"/>
    <mergeCell ref="B46:D46"/>
    <mergeCell ref="E46:F46"/>
    <mergeCell ref="B47:D47"/>
    <mergeCell ref="E48:F48"/>
    <mergeCell ref="A50:D50"/>
    <mergeCell ref="E47:F47"/>
    <mergeCell ref="A97:J97"/>
    <mergeCell ref="E98:F98"/>
    <mergeCell ref="G98:H98"/>
    <mergeCell ref="I98:J98"/>
    <mergeCell ref="E99:F101"/>
    <mergeCell ref="G99:H101"/>
    <mergeCell ref="I99:J101"/>
    <mergeCell ref="A98:D98"/>
    <mergeCell ref="A99:D99"/>
    <mergeCell ref="A101:D101"/>
    <mergeCell ref="A100:D100"/>
    <mergeCell ref="A113:J113"/>
    <mergeCell ref="G102:H104"/>
    <mergeCell ref="I102:J104"/>
    <mergeCell ref="E105:F107"/>
    <mergeCell ref="G105:H107"/>
    <mergeCell ref="I105:J107"/>
    <mergeCell ref="A106:D106"/>
    <mergeCell ref="A107:D107"/>
    <mergeCell ref="A108:D108"/>
    <mergeCell ref="E108:F110"/>
    <mergeCell ref="G108:H110"/>
    <mergeCell ref="I108:J110"/>
    <mergeCell ref="A109:D109"/>
    <mergeCell ref="A110:D110"/>
    <mergeCell ref="A103:D103"/>
    <mergeCell ref="A104:D104"/>
    <mergeCell ref="A105:D105"/>
    <mergeCell ref="A102:D102"/>
    <mergeCell ref="E102:F104"/>
  </mergeCells>
  <phoneticPr fontId="25" type="noConversion"/>
  <printOptions horizontalCentered="1" verticalCentered="1"/>
  <pageMargins left="0.19685039370078741" right="0.19685039370078741" top="0.6692913385826772" bottom="0.39370078740157483" header="0.51181102362204722" footer="0.51181102362204722"/>
  <pageSetup paperSize="9" scale="49" orientation="portrait" r:id="rId4"/>
  <headerFooter alignWithMargins="0">
    <oddHeader>&amp;CCOMUNE DI BORGO VERCELLI</oddHeader>
    <oddFooter>&amp;L&amp;8&amp;F&amp;R&amp;8&amp;P</oddFooter>
  </headerFooter>
  <rowBreaks count="1" manualBreakCount="1">
    <brk id="4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T96"/>
  <sheetViews>
    <sheetView view="pageLayout" topLeftCell="E1" zoomScale="60" zoomScaleNormal="90" zoomScaleSheetLayoutView="100" zoomScalePageLayoutView="60" workbookViewId="0">
      <selection activeCell="E6" sqref="E6"/>
    </sheetView>
  </sheetViews>
  <sheetFormatPr defaultColWidth="8.85546875" defaultRowHeight="15" x14ac:dyDescent="0.25"/>
  <cols>
    <col min="1" max="1" width="3.7109375" customWidth="1"/>
    <col min="2" max="2" width="17.85546875" customWidth="1"/>
    <col min="3" max="3" width="9.5703125" style="28" bestFit="1" customWidth="1"/>
    <col min="4" max="4" width="25.85546875" customWidth="1"/>
    <col min="5" max="5" width="22.140625" customWidth="1"/>
    <col min="6" max="6" width="26.140625" customWidth="1"/>
    <col min="7" max="7" width="16.85546875" style="47" customWidth="1"/>
    <col min="8" max="8" width="15" style="47" customWidth="1"/>
    <col min="9" max="9" width="13.28515625" customWidth="1"/>
    <col min="10" max="10" width="15.7109375" bestFit="1" customWidth="1"/>
    <col min="11" max="11" width="17.5703125" bestFit="1" customWidth="1"/>
    <col min="12" max="12" width="14" bestFit="1" customWidth="1"/>
    <col min="13" max="13" width="17.140625" bestFit="1" customWidth="1"/>
    <col min="14" max="14" width="15.140625" customWidth="1"/>
    <col min="15" max="15" width="16.5703125" customWidth="1"/>
    <col min="16" max="16" width="10.28515625" customWidth="1"/>
    <col min="17" max="17" width="15.140625" customWidth="1"/>
    <col min="18" max="18" width="17.140625" customWidth="1"/>
    <col min="19" max="19" width="11.7109375" customWidth="1"/>
  </cols>
  <sheetData>
    <row r="1" spans="1:19" ht="34.5" customHeight="1" thickBot="1" x14ac:dyDescent="0.3">
      <c r="G1" s="89" t="s">
        <v>368</v>
      </c>
      <c r="H1" s="52">
        <v>2244</v>
      </c>
      <c r="J1" s="89" t="s">
        <v>375</v>
      </c>
      <c r="K1" s="52"/>
      <c r="N1" s="43" t="s">
        <v>342</v>
      </c>
      <c r="O1" s="52">
        <v>2244</v>
      </c>
      <c r="Q1" s="43" t="s">
        <v>369</v>
      </c>
      <c r="R1" s="52">
        <v>2244</v>
      </c>
    </row>
    <row r="2" spans="1:19" s="70" customFormat="1" ht="59.25" customHeight="1" thickBot="1" x14ac:dyDescent="0.3">
      <c r="A2" s="632" t="s">
        <v>56</v>
      </c>
      <c r="B2" s="633"/>
      <c r="C2" s="50" t="s">
        <v>55</v>
      </c>
      <c r="D2" s="50" t="s">
        <v>57</v>
      </c>
      <c r="E2" s="50" t="s">
        <v>107</v>
      </c>
      <c r="F2" s="50" t="s">
        <v>60</v>
      </c>
      <c r="G2" s="46" t="s">
        <v>312</v>
      </c>
      <c r="H2" s="46" t="s">
        <v>313</v>
      </c>
      <c r="I2" s="66" t="s">
        <v>105</v>
      </c>
      <c r="J2" s="46" t="s">
        <v>312</v>
      </c>
      <c r="K2" s="46" t="s">
        <v>313</v>
      </c>
      <c r="L2" s="66" t="s">
        <v>106</v>
      </c>
      <c r="M2" s="67" t="s">
        <v>339</v>
      </c>
      <c r="N2" s="44" t="s">
        <v>312</v>
      </c>
      <c r="O2" s="45" t="s">
        <v>313</v>
      </c>
      <c r="P2" s="68">
        <v>2020</v>
      </c>
      <c r="Q2" s="48" t="s">
        <v>312</v>
      </c>
      <c r="R2" s="49" t="s">
        <v>313</v>
      </c>
      <c r="S2" s="69">
        <v>2021</v>
      </c>
    </row>
    <row r="3" spans="1:19" ht="33" customHeight="1" x14ac:dyDescent="0.25">
      <c r="A3" s="637">
        <v>1</v>
      </c>
      <c r="B3" s="634" t="s">
        <v>0</v>
      </c>
      <c r="C3" s="111">
        <v>1</v>
      </c>
      <c r="D3" s="169" t="s">
        <v>13</v>
      </c>
      <c r="E3" s="109" t="s">
        <v>59</v>
      </c>
      <c r="F3" s="109" t="s">
        <v>58</v>
      </c>
      <c r="G3" s="170">
        <v>28100</v>
      </c>
      <c r="H3" s="171">
        <f>H1</f>
        <v>2244</v>
      </c>
      <c r="I3" s="172">
        <f>G3/H3</f>
        <v>12.522281639928698</v>
      </c>
      <c r="J3" s="173"/>
      <c r="K3" s="171">
        <f>K1</f>
        <v>0</v>
      </c>
      <c r="L3" s="343" t="e">
        <f>J3/K3</f>
        <v>#DIV/0!</v>
      </c>
      <c r="M3" s="175" t="e">
        <f>L3-I3</f>
        <v>#DIV/0!</v>
      </c>
      <c r="N3" s="176">
        <v>28100</v>
      </c>
      <c r="O3" s="177">
        <v>2244</v>
      </c>
      <c r="P3" s="178">
        <f>N3/O3</f>
        <v>12.522281639928698</v>
      </c>
      <c r="Q3" s="179">
        <v>28100</v>
      </c>
      <c r="R3" s="180">
        <v>2244</v>
      </c>
      <c r="S3" s="181">
        <f>Q3/R3</f>
        <v>12.522281639928698</v>
      </c>
    </row>
    <row r="4" spans="1:19" ht="33.75" customHeight="1" x14ac:dyDescent="0.25">
      <c r="A4" s="638"/>
      <c r="B4" s="635"/>
      <c r="C4" s="110">
        <v>2</v>
      </c>
      <c r="D4" s="116" t="s">
        <v>14</v>
      </c>
      <c r="E4" s="106" t="s">
        <v>59</v>
      </c>
      <c r="F4" s="106" t="s">
        <v>58</v>
      </c>
      <c r="G4" s="182">
        <v>96460</v>
      </c>
      <c r="H4" s="183">
        <f>H1</f>
        <v>2244</v>
      </c>
      <c r="I4" s="184">
        <f t="shared" ref="I4:I18" si="0">G4/H4</f>
        <v>42.985739750445632</v>
      </c>
      <c r="J4" s="185"/>
      <c r="K4" s="183">
        <f>K1</f>
        <v>0</v>
      </c>
      <c r="L4" s="186" t="e">
        <f t="shared" ref="L4:L8" si="1">J4/K4</f>
        <v>#DIV/0!</v>
      </c>
      <c r="M4" s="187" t="e">
        <f t="shared" ref="M4:M15" si="2">L4-I4</f>
        <v>#DIV/0!</v>
      </c>
      <c r="N4" s="188">
        <v>95770</v>
      </c>
      <c r="O4" s="189">
        <v>2244</v>
      </c>
      <c r="P4" s="190">
        <f t="shared" ref="P4:P8" si="3">N4/O4</f>
        <v>42.678253119429591</v>
      </c>
      <c r="Q4" s="191">
        <v>95770</v>
      </c>
      <c r="R4" s="192">
        <v>2244</v>
      </c>
      <c r="S4" s="193">
        <f t="shared" ref="S4:S43" si="4">Q4/R4</f>
        <v>42.678253119429591</v>
      </c>
    </row>
    <row r="5" spans="1:19" ht="59.25" customHeight="1" x14ac:dyDescent="0.25">
      <c r="A5" s="638"/>
      <c r="B5" s="635"/>
      <c r="C5" s="110">
        <v>3</v>
      </c>
      <c r="D5" s="106" t="s">
        <v>15</v>
      </c>
      <c r="E5" s="106" t="s">
        <v>59</v>
      </c>
      <c r="F5" s="106" t="s">
        <v>58</v>
      </c>
      <c r="G5" s="182">
        <v>76780</v>
      </c>
      <c r="H5" s="183">
        <f>H1</f>
        <v>2244</v>
      </c>
      <c r="I5" s="184">
        <f t="shared" si="0"/>
        <v>34.215686274509807</v>
      </c>
      <c r="J5" s="185"/>
      <c r="K5" s="183">
        <f>K1</f>
        <v>0</v>
      </c>
      <c r="L5" s="186" t="e">
        <f t="shared" si="1"/>
        <v>#DIV/0!</v>
      </c>
      <c r="M5" s="187" t="e">
        <f t="shared" si="2"/>
        <v>#DIV/0!</v>
      </c>
      <c r="N5" s="188">
        <v>76780</v>
      </c>
      <c r="O5" s="189">
        <v>2244</v>
      </c>
      <c r="P5" s="190">
        <f t="shared" si="3"/>
        <v>34.215686274509807</v>
      </c>
      <c r="Q5" s="191">
        <v>74780</v>
      </c>
      <c r="R5" s="192">
        <v>2244</v>
      </c>
      <c r="S5" s="193">
        <f t="shared" si="4"/>
        <v>33.324420677361857</v>
      </c>
    </row>
    <row r="6" spans="1:19" ht="30" x14ac:dyDescent="0.25">
      <c r="A6" s="638"/>
      <c r="B6" s="635"/>
      <c r="C6" s="646">
        <v>4</v>
      </c>
      <c r="D6" s="641" t="s">
        <v>16</v>
      </c>
      <c r="E6" s="106" t="s">
        <v>59</v>
      </c>
      <c r="F6" s="106" t="s">
        <v>58</v>
      </c>
      <c r="G6" s="182">
        <v>74900</v>
      </c>
      <c r="H6" s="183">
        <f>H1</f>
        <v>2244</v>
      </c>
      <c r="I6" s="184">
        <f t="shared" si="0"/>
        <v>33.377896613190728</v>
      </c>
      <c r="J6" s="185"/>
      <c r="K6" s="183">
        <f>K1</f>
        <v>0</v>
      </c>
      <c r="L6" s="186" t="e">
        <f t="shared" si="1"/>
        <v>#DIV/0!</v>
      </c>
      <c r="M6" s="187" t="e">
        <f t="shared" si="2"/>
        <v>#DIV/0!</v>
      </c>
      <c r="N6" s="188">
        <v>17400</v>
      </c>
      <c r="O6" s="189">
        <v>2244</v>
      </c>
      <c r="P6" s="190">
        <f t="shared" si="3"/>
        <v>7.7540106951871657</v>
      </c>
      <c r="Q6" s="191">
        <v>17400</v>
      </c>
      <c r="R6" s="192">
        <v>2244</v>
      </c>
      <c r="S6" s="193">
        <f t="shared" si="4"/>
        <v>7.7540106951871657</v>
      </c>
    </row>
    <row r="7" spans="1:19" ht="29.25" customHeight="1" x14ac:dyDescent="0.25">
      <c r="A7" s="638"/>
      <c r="B7" s="635"/>
      <c r="C7" s="646"/>
      <c r="D7" s="641"/>
      <c r="E7" s="106" t="s">
        <v>61</v>
      </c>
      <c r="F7" s="106" t="s">
        <v>112</v>
      </c>
      <c r="G7" s="194">
        <f>1227500-80374.77</f>
        <v>1147125.23</v>
      </c>
      <c r="H7" s="184">
        <f>1309300-80600-1200</f>
        <v>1227500</v>
      </c>
      <c r="I7" s="195">
        <f t="shared" si="0"/>
        <v>0.93452157230142563</v>
      </c>
      <c r="J7" s="196"/>
      <c r="K7" s="186"/>
      <c r="L7" s="186" t="e">
        <f t="shared" si="1"/>
        <v>#DIV/0!</v>
      </c>
      <c r="M7" s="187" t="e">
        <f t="shared" si="2"/>
        <v>#DIV/0!</v>
      </c>
      <c r="N7" s="188">
        <f>1127500-42330.62</f>
        <v>1085169.3799999999</v>
      </c>
      <c r="O7" s="190">
        <f>1209300-80600-1200</f>
        <v>1127500</v>
      </c>
      <c r="P7" s="197">
        <f t="shared" si="3"/>
        <v>0.96245621286031036</v>
      </c>
      <c r="Q7" s="191">
        <f>1127500-44558.55</f>
        <v>1082941.45</v>
      </c>
      <c r="R7" s="198">
        <f>O7</f>
        <v>1127500</v>
      </c>
      <c r="S7" s="199">
        <f t="shared" si="4"/>
        <v>0.96048022172948999</v>
      </c>
    </row>
    <row r="8" spans="1:19" ht="30" x14ac:dyDescent="0.25">
      <c r="A8" s="638"/>
      <c r="B8" s="635"/>
      <c r="C8" s="646">
        <v>5</v>
      </c>
      <c r="D8" s="641" t="s">
        <v>17</v>
      </c>
      <c r="E8" s="106" t="s">
        <v>59</v>
      </c>
      <c r="F8" s="106" t="s">
        <v>58</v>
      </c>
      <c r="G8" s="182">
        <v>97500</v>
      </c>
      <c r="H8" s="183">
        <f>H1</f>
        <v>2244</v>
      </c>
      <c r="I8" s="184">
        <f t="shared" si="0"/>
        <v>43.449197860962563</v>
      </c>
      <c r="J8" s="200"/>
      <c r="K8" s="183">
        <f>K1</f>
        <v>0</v>
      </c>
      <c r="L8" s="185" t="e">
        <f t="shared" si="1"/>
        <v>#DIV/0!</v>
      </c>
      <c r="M8" s="187" t="e">
        <f t="shared" si="2"/>
        <v>#DIV/0!</v>
      </c>
      <c r="N8" s="188">
        <v>38950</v>
      </c>
      <c r="O8" s="189">
        <v>2244</v>
      </c>
      <c r="P8" s="190">
        <f t="shared" si="3"/>
        <v>17.357397504456326</v>
      </c>
      <c r="Q8" s="191">
        <v>38950</v>
      </c>
      <c r="R8" s="192">
        <v>2244</v>
      </c>
      <c r="S8" s="193">
        <f t="shared" si="4"/>
        <v>17.357397504456326</v>
      </c>
    </row>
    <row r="9" spans="1:19" ht="66.75" customHeight="1" x14ac:dyDescent="0.25">
      <c r="A9" s="638"/>
      <c r="B9" s="635"/>
      <c r="C9" s="646"/>
      <c r="D9" s="641"/>
      <c r="E9" s="106" t="s">
        <v>62</v>
      </c>
      <c r="F9" s="106" t="s">
        <v>63</v>
      </c>
      <c r="G9" s="201">
        <v>37000</v>
      </c>
      <c r="H9" s="184">
        <v>97500</v>
      </c>
      <c r="I9" s="195">
        <f>(G9/H9)/100</f>
        <v>3.7948717948717947E-3</v>
      </c>
      <c r="J9" s="196"/>
      <c r="K9" s="186"/>
      <c r="L9" s="202" t="e">
        <f>(J9/K9)/100</f>
        <v>#DIV/0!</v>
      </c>
      <c r="M9" s="203" t="e">
        <f t="shared" si="2"/>
        <v>#DIV/0!</v>
      </c>
      <c r="N9" s="204">
        <v>37000</v>
      </c>
      <c r="O9" s="190">
        <v>38950</v>
      </c>
      <c r="P9" s="197">
        <f>(N9/O9)/100</f>
        <v>9.4993581514762511E-3</v>
      </c>
      <c r="Q9" s="191">
        <v>37000</v>
      </c>
      <c r="R9" s="198">
        <v>38950</v>
      </c>
      <c r="S9" s="199">
        <f>(Q9/R9)/100</f>
        <v>9.4993581514762511E-3</v>
      </c>
    </row>
    <row r="10" spans="1:19" ht="30" x14ac:dyDescent="0.25">
      <c r="A10" s="638"/>
      <c r="B10" s="635"/>
      <c r="C10" s="110">
        <v>6</v>
      </c>
      <c r="D10" s="108" t="s">
        <v>18</v>
      </c>
      <c r="E10" s="106" t="s">
        <v>59</v>
      </c>
      <c r="F10" s="106" t="s">
        <v>58</v>
      </c>
      <c r="G10" s="182">
        <v>44100</v>
      </c>
      <c r="H10" s="183">
        <f>2244</f>
        <v>2244</v>
      </c>
      <c r="I10" s="184">
        <f t="shared" si="0"/>
        <v>19.652406417112299</v>
      </c>
      <c r="J10" s="200"/>
      <c r="K10" s="183">
        <f>K1</f>
        <v>0</v>
      </c>
      <c r="L10" s="185" t="e">
        <f t="shared" ref="L10:L15" si="5">J10/K10</f>
        <v>#DIV/0!</v>
      </c>
      <c r="M10" s="187" t="e">
        <f t="shared" si="2"/>
        <v>#DIV/0!</v>
      </c>
      <c r="N10" s="188">
        <v>40100</v>
      </c>
      <c r="O10" s="189">
        <v>2244</v>
      </c>
      <c r="P10" s="190">
        <f t="shared" ref="P10:P15" si="6">N10/O10</f>
        <v>17.8698752228164</v>
      </c>
      <c r="Q10" s="191">
        <v>40100</v>
      </c>
      <c r="R10" s="192">
        <v>2244</v>
      </c>
      <c r="S10" s="193">
        <f t="shared" si="4"/>
        <v>17.8698752228164</v>
      </c>
    </row>
    <row r="11" spans="1:19" ht="30" customHeight="1" x14ac:dyDescent="0.25">
      <c r="A11" s="638"/>
      <c r="B11" s="635"/>
      <c r="C11" s="646">
        <v>7</v>
      </c>
      <c r="D11" s="640" t="s">
        <v>19</v>
      </c>
      <c r="E11" s="106" t="s">
        <v>59</v>
      </c>
      <c r="F11" s="106" t="s">
        <v>58</v>
      </c>
      <c r="G11" s="182">
        <v>69670</v>
      </c>
      <c r="H11" s="183">
        <f>2244</f>
        <v>2244</v>
      </c>
      <c r="I11" s="184">
        <f t="shared" si="0"/>
        <v>31.047237076648841</v>
      </c>
      <c r="J11" s="200"/>
      <c r="K11" s="183">
        <f>K1</f>
        <v>0</v>
      </c>
      <c r="L11" s="185" t="e">
        <f t="shared" si="5"/>
        <v>#DIV/0!</v>
      </c>
      <c r="M11" s="187" t="e">
        <f t="shared" si="2"/>
        <v>#DIV/0!</v>
      </c>
      <c r="N11" s="188">
        <v>68980</v>
      </c>
      <c r="O11" s="189">
        <v>2244</v>
      </c>
      <c r="P11" s="190">
        <f t="shared" si="6"/>
        <v>30.739750445632797</v>
      </c>
      <c r="Q11" s="191">
        <v>68980</v>
      </c>
      <c r="R11" s="192">
        <v>2244</v>
      </c>
      <c r="S11" s="193">
        <f t="shared" si="4"/>
        <v>30.739750445632797</v>
      </c>
    </row>
    <row r="12" spans="1:19" ht="45" x14ac:dyDescent="0.25">
      <c r="A12" s="638"/>
      <c r="B12" s="635"/>
      <c r="C12" s="646"/>
      <c r="D12" s="640"/>
      <c r="E12" s="106" t="s">
        <v>66</v>
      </c>
      <c r="F12" s="106" t="s">
        <v>67</v>
      </c>
      <c r="G12" s="182">
        <v>69670</v>
      </c>
      <c r="H12" s="183"/>
      <c r="I12" s="185" t="e">
        <f t="shared" si="0"/>
        <v>#DIV/0!</v>
      </c>
      <c r="J12" s="200"/>
      <c r="K12" s="183"/>
      <c r="L12" s="185" t="e">
        <f t="shared" si="5"/>
        <v>#DIV/0!</v>
      </c>
      <c r="M12" s="187" t="e">
        <f t="shared" si="2"/>
        <v>#DIV/0!</v>
      </c>
      <c r="N12" s="204">
        <v>68980</v>
      </c>
      <c r="O12" s="189"/>
      <c r="P12" s="205" t="e">
        <f t="shared" si="6"/>
        <v>#DIV/0!</v>
      </c>
      <c r="Q12" s="191">
        <v>68980</v>
      </c>
      <c r="R12" s="192"/>
      <c r="S12" s="206" t="e">
        <f t="shared" si="4"/>
        <v>#DIV/0!</v>
      </c>
    </row>
    <row r="13" spans="1:19" ht="30" x14ac:dyDescent="0.25">
      <c r="A13" s="638"/>
      <c r="B13" s="635"/>
      <c r="C13" s="646">
        <v>8</v>
      </c>
      <c r="D13" s="641" t="s">
        <v>20</v>
      </c>
      <c r="E13" s="106" t="s">
        <v>59</v>
      </c>
      <c r="F13" s="106" t="s">
        <v>58</v>
      </c>
      <c r="G13" s="229"/>
      <c r="H13" s="183">
        <f>2244</f>
        <v>2244</v>
      </c>
      <c r="I13" s="184">
        <f t="shared" si="0"/>
        <v>0</v>
      </c>
      <c r="J13" s="200"/>
      <c r="K13" s="183">
        <f>K1</f>
        <v>0</v>
      </c>
      <c r="L13" s="185" t="e">
        <f t="shared" si="5"/>
        <v>#DIV/0!</v>
      </c>
      <c r="M13" s="187" t="e">
        <f t="shared" si="2"/>
        <v>#DIV/0!</v>
      </c>
      <c r="N13" s="189"/>
      <c r="O13" s="189">
        <v>2244</v>
      </c>
      <c r="P13" s="190">
        <f t="shared" si="6"/>
        <v>0</v>
      </c>
      <c r="Q13" s="191"/>
      <c r="R13" s="192">
        <v>2244</v>
      </c>
      <c r="S13" s="193">
        <f t="shared" si="4"/>
        <v>0</v>
      </c>
    </row>
    <row r="14" spans="1:19" ht="30" x14ac:dyDescent="0.25">
      <c r="A14" s="638"/>
      <c r="B14" s="635"/>
      <c r="C14" s="646"/>
      <c r="D14" s="641"/>
      <c r="E14" s="106" t="s">
        <v>69</v>
      </c>
      <c r="F14" s="106" t="s">
        <v>68</v>
      </c>
      <c r="G14" s="229"/>
      <c r="H14" s="229"/>
      <c r="I14" s="185" t="e">
        <f t="shared" si="0"/>
        <v>#DIV/0!</v>
      </c>
      <c r="J14" s="200"/>
      <c r="K14" s="183"/>
      <c r="L14" s="185" t="e">
        <f t="shared" si="5"/>
        <v>#DIV/0!</v>
      </c>
      <c r="M14" s="187" t="e">
        <f t="shared" si="2"/>
        <v>#DIV/0!</v>
      </c>
      <c r="N14" s="189"/>
      <c r="O14" s="189"/>
      <c r="P14" s="190" t="e">
        <f t="shared" si="6"/>
        <v>#DIV/0!</v>
      </c>
      <c r="Q14" s="191"/>
      <c r="R14" s="192"/>
      <c r="S14" s="206" t="e">
        <f t="shared" si="4"/>
        <v>#DIV/0!</v>
      </c>
    </row>
    <row r="15" spans="1:19" ht="27" customHeight="1" x14ac:dyDescent="0.25">
      <c r="A15" s="638"/>
      <c r="B15" s="635"/>
      <c r="C15" s="646">
        <v>11</v>
      </c>
      <c r="D15" s="643" t="s">
        <v>21</v>
      </c>
      <c r="E15" s="106" t="s">
        <v>59</v>
      </c>
      <c r="F15" s="106" t="s">
        <v>58</v>
      </c>
      <c r="G15" s="182">
        <v>185886.99</v>
      </c>
      <c r="H15" s="183">
        <f>2244</f>
        <v>2244</v>
      </c>
      <c r="I15" s="184">
        <f t="shared" si="0"/>
        <v>82.837339572192505</v>
      </c>
      <c r="J15" s="200"/>
      <c r="K15" s="183">
        <f>K1</f>
        <v>0</v>
      </c>
      <c r="L15" s="185" t="e">
        <f t="shared" si="5"/>
        <v>#DIV/0!</v>
      </c>
      <c r="M15" s="187" t="e">
        <f t="shared" si="2"/>
        <v>#DIV/0!</v>
      </c>
      <c r="N15" s="188">
        <v>171930</v>
      </c>
      <c r="O15" s="189">
        <v>2244</v>
      </c>
      <c r="P15" s="190">
        <f t="shared" si="6"/>
        <v>76.617647058823536</v>
      </c>
      <c r="Q15" s="191">
        <v>171930</v>
      </c>
      <c r="R15" s="192">
        <v>2244</v>
      </c>
      <c r="S15" s="193">
        <f t="shared" si="4"/>
        <v>76.617647058823536</v>
      </c>
    </row>
    <row r="16" spans="1:19" ht="30.75" thickBot="1" x14ac:dyDescent="0.3">
      <c r="A16" s="639"/>
      <c r="B16" s="636"/>
      <c r="C16" s="648"/>
      <c r="D16" s="644"/>
      <c r="E16" s="114" t="s">
        <v>70</v>
      </c>
      <c r="F16" s="114" t="s">
        <v>71</v>
      </c>
      <c r="G16" s="182"/>
      <c r="H16" s="207"/>
      <c r="I16" s="207" t="s">
        <v>340</v>
      </c>
      <c r="J16" s="208"/>
      <c r="K16" s="207"/>
      <c r="L16" s="207" t="s">
        <v>340</v>
      </c>
      <c r="M16" s="209" t="e">
        <f>L16-I16</f>
        <v>#VALUE!</v>
      </c>
      <c r="N16" s="210"/>
      <c r="O16" s="211"/>
      <c r="P16" s="212" t="s">
        <v>340</v>
      </c>
      <c r="Q16" s="213"/>
      <c r="R16" s="214"/>
      <c r="S16" s="215"/>
    </row>
    <row r="17" spans="1:19" ht="15.75" thickBot="1" x14ac:dyDescent="0.3">
      <c r="A17" s="30"/>
      <c r="B17" s="30"/>
      <c r="C17" s="31"/>
      <c r="D17" s="30"/>
      <c r="E17" s="32"/>
      <c r="F17" s="30"/>
      <c r="G17" s="216"/>
      <c r="H17" s="61"/>
      <c r="I17" s="62"/>
      <c r="J17" s="62"/>
      <c r="K17" s="62"/>
      <c r="L17" s="61"/>
      <c r="M17" s="62"/>
      <c r="N17" s="217"/>
      <c r="P17" s="99"/>
      <c r="Q17" s="217"/>
      <c r="S17" s="53"/>
    </row>
    <row r="18" spans="1:19" ht="30" x14ac:dyDescent="0.25">
      <c r="A18" s="637">
        <v>3</v>
      </c>
      <c r="B18" s="634" t="s">
        <v>1</v>
      </c>
      <c r="C18" s="647">
        <v>1</v>
      </c>
      <c r="D18" s="645" t="s">
        <v>22</v>
      </c>
      <c r="E18" s="109" t="s">
        <v>59</v>
      </c>
      <c r="F18" s="109" t="s">
        <v>58</v>
      </c>
      <c r="G18" s="170">
        <v>80625</v>
      </c>
      <c r="H18" s="171">
        <v>2244</v>
      </c>
      <c r="I18" s="172">
        <f t="shared" si="0"/>
        <v>35.929144385026738</v>
      </c>
      <c r="J18" s="173"/>
      <c r="K18" s="171">
        <f>K1</f>
        <v>0</v>
      </c>
      <c r="L18" s="174" t="e">
        <f>J18/K18</f>
        <v>#DIV/0!</v>
      </c>
      <c r="M18" s="175" t="e">
        <f>L18-I18</f>
        <v>#DIV/0!</v>
      </c>
      <c r="N18" s="176">
        <v>39375</v>
      </c>
      <c r="O18" s="177"/>
      <c r="P18" s="178" t="e">
        <f t="shared" ref="P18" si="7">N18/O18</f>
        <v>#DIV/0!</v>
      </c>
      <c r="Q18" s="179">
        <v>39375</v>
      </c>
      <c r="R18" s="180"/>
      <c r="S18" s="181" t="e">
        <f t="shared" si="4"/>
        <v>#DIV/0!</v>
      </c>
    </row>
    <row r="19" spans="1:19" ht="21" customHeight="1" x14ac:dyDescent="0.25">
      <c r="A19" s="638"/>
      <c r="B19" s="635"/>
      <c r="C19" s="646"/>
      <c r="D19" s="640"/>
      <c r="E19" s="106" t="s">
        <v>72</v>
      </c>
      <c r="F19" s="106" t="s">
        <v>73</v>
      </c>
      <c r="G19" s="218"/>
      <c r="H19" s="183"/>
      <c r="I19" s="219"/>
      <c r="J19" s="219"/>
      <c r="K19" s="219"/>
      <c r="L19" s="183"/>
      <c r="M19" s="220">
        <f>L19-I19</f>
        <v>0</v>
      </c>
      <c r="N19" s="221"/>
      <c r="O19" s="222"/>
      <c r="P19" s="222"/>
      <c r="Q19" s="223"/>
      <c r="R19" s="192"/>
      <c r="S19" s="206"/>
    </row>
    <row r="20" spans="1:19" ht="45.75" customHeight="1" x14ac:dyDescent="0.25">
      <c r="A20" s="638"/>
      <c r="B20" s="635"/>
      <c r="C20" s="646"/>
      <c r="D20" s="640"/>
      <c r="E20" s="106" t="s">
        <v>75</v>
      </c>
      <c r="F20" s="106" t="s">
        <v>74</v>
      </c>
      <c r="G20" s="224"/>
      <c r="H20" s="183"/>
      <c r="I20" s="202" t="e">
        <f>G20/H20</f>
        <v>#DIV/0!</v>
      </c>
      <c r="J20" s="225"/>
      <c r="K20" s="183">
        <f>K1</f>
        <v>0</v>
      </c>
      <c r="L20" s="202" t="e">
        <f>J20/K20</f>
        <v>#DIV/0!</v>
      </c>
      <c r="M20" s="203" t="e">
        <f>L20-I20</f>
        <v>#DIV/0!</v>
      </c>
      <c r="N20" s="226"/>
      <c r="O20" s="189"/>
      <c r="P20" s="227" t="e">
        <f>N20/O20</f>
        <v>#DIV/0!</v>
      </c>
      <c r="Q20" s="223"/>
      <c r="R20" s="192"/>
      <c r="S20" s="228" t="e">
        <f t="shared" si="4"/>
        <v>#DIV/0!</v>
      </c>
    </row>
    <row r="21" spans="1:19" ht="30" x14ac:dyDescent="0.25">
      <c r="A21" s="638"/>
      <c r="B21" s="635"/>
      <c r="C21" s="646">
        <v>2</v>
      </c>
      <c r="D21" s="641" t="s">
        <v>23</v>
      </c>
      <c r="E21" s="106" t="s">
        <v>59</v>
      </c>
      <c r="F21" s="106" t="s">
        <v>58</v>
      </c>
      <c r="G21" s="229"/>
      <c r="H21" s="229"/>
      <c r="I21" s="185" t="e">
        <f>G21/H21</f>
        <v>#DIV/0!</v>
      </c>
      <c r="J21" s="200"/>
      <c r="K21" s="183">
        <f>K1</f>
        <v>0</v>
      </c>
      <c r="L21" s="230" t="e">
        <f>J21/K21</f>
        <v>#DIV/0!</v>
      </c>
      <c r="M21" s="187" t="e">
        <f>L21-I21</f>
        <v>#DIV/0!</v>
      </c>
      <c r="N21" s="231"/>
      <c r="O21" s="231"/>
      <c r="P21" s="205" t="e">
        <f>N21/O21</f>
        <v>#DIV/0!</v>
      </c>
      <c r="Q21" s="191"/>
      <c r="R21" s="192"/>
      <c r="S21" s="206" t="e">
        <f t="shared" si="4"/>
        <v>#DIV/0!</v>
      </c>
    </row>
    <row r="22" spans="1:19" ht="30.75" thickBot="1" x14ac:dyDescent="0.3">
      <c r="A22" s="639"/>
      <c r="B22" s="636"/>
      <c r="C22" s="648"/>
      <c r="D22" s="657"/>
      <c r="E22" s="114" t="s">
        <v>76</v>
      </c>
      <c r="F22" s="114" t="s">
        <v>77</v>
      </c>
      <c r="G22" s="229"/>
      <c r="H22" s="229"/>
      <c r="I22" s="233"/>
      <c r="J22" s="234"/>
      <c r="K22" s="234"/>
      <c r="L22" s="232"/>
      <c r="M22" s="235">
        <f>L22-I22</f>
        <v>0</v>
      </c>
      <c r="N22" s="236"/>
      <c r="O22" s="237"/>
      <c r="P22" s="237"/>
      <c r="Q22" s="238"/>
      <c r="R22" s="239"/>
      <c r="S22" s="215"/>
    </row>
    <row r="23" spans="1:19" s="30" customFormat="1" ht="15.75" thickBot="1" x14ac:dyDescent="0.3">
      <c r="C23" s="31"/>
      <c r="E23" s="32"/>
      <c r="F23" s="32"/>
      <c r="G23" s="216"/>
      <c r="H23" s="61"/>
      <c r="I23" s="62"/>
      <c r="J23" s="62"/>
      <c r="K23" s="62"/>
      <c r="L23" s="61"/>
      <c r="M23" s="62"/>
      <c r="N23" s="216"/>
      <c r="P23" s="100"/>
      <c r="Q23" s="240"/>
      <c r="S23" s="51"/>
    </row>
    <row r="24" spans="1:19" ht="30" customHeight="1" thickBot="1" x14ac:dyDescent="0.3">
      <c r="A24" s="637">
        <v>4</v>
      </c>
      <c r="B24" s="634" t="s">
        <v>2</v>
      </c>
      <c r="C24" s="647">
        <v>1</v>
      </c>
      <c r="D24" s="642" t="s">
        <v>24</v>
      </c>
      <c r="E24" s="109" t="s">
        <v>59</v>
      </c>
      <c r="F24" s="109" t="s">
        <v>58</v>
      </c>
      <c r="G24" s="170">
        <v>20130</v>
      </c>
      <c r="H24" s="171">
        <v>2244</v>
      </c>
      <c r="I24" s="173">
        <f>G24/H24</f>
        <v>8.9705882352941178</v>
      </c>
      <c r="J24" s="241"/>
      <c r="K24" s="171">
        <f>K1</f>
        <v>0</v>
      </c>
      <c r="L24" s="242" t="e">
        <f>J24/K24</f>
        <v>#DIV/0!</v>
      </c>
      <c r="M24" s="175" t="e">
        <f>L24-I24</f>
        <v>#DIV/0!</v>
      </c>
      <c r="N24" s="243">
        <v>20130</v>
      </c>
      <c r="O24" s="177">
        <v>2244</v>
      </c>
      <c r="P24" s="244">
        <f>N24/O24</f>
        <v>8.9705882352941178</v>
      </c>
      <c r="Q24" s="179">
        <v>20130</v>
      </c>
      <c r="R24" s="180">
        <v>2244</v>
      </c>
      <c r="S24" s="245">
        <f t="shared" si="4"/>
        <v>8.9705882352941178</v>
      </c>
    </row>
    <row r="25" spans="1:19" ht="30" x14ac:dyDescent="0.25">
      <c r="A25" s="638"/>
      <c r="B25" s="635"/>
      <c r="C25" s="646"/>
      <c r="D25" s="643"/>
      <c r="E25" s="106" t="s">
        <v>78</v>
      </c>
      <c r="F25" s="106" t="s">
        <v>79</v>
      </c>
      <c r="G25" s="170">
        <v>20130</v>
      </c>
      <c r="H25" s="183"/>
      <c r="I25" s="185" t="e">
        <f>G25/H25</f>
        <v>#DIV/0!</v>
      </c>
      <c r="J25" s="200"/>
      <c r="K25" s="183">
        <f>K1</f>
        <v>0</v>
      </c>
      <c r="L25" s="230" t="e">
        <f>J25/K25</f>
        <v>#DIV/0!</v>
      </c>
      <c r="M25" s="187" t="e">
        <f>L25-I25</f>
        <v>#DIV/0!</v>
      </c>
      <c r="N25" s="226">
        <v>20130</v>
      </c>
      <c r="O25" s="189"/>
      <c r="P25" s="205" t="e">
        <f>N25/O25</f>
        <v>#DIV/0!</v>
      </c>
      <c r="Q25" s="191">
        <v>20130</v>
      </c>
      <c r="R25" s="192"/>
      <c r="S25" s="206" t="e">
        <f t="shared" si="4"/>
        <v>#DIV/0!</v>
      </c>
    </row>
    <row r="26" spans="1:19" ht="30" x14ac:dyDescent="0.25">
      <c r="A26" s="638"/>
      <c r="B26" s="635"/>
      <c r="C26" s="646">
        <v>2</v>
      </c>
      <c r="D26" s="641" t="s">
        <v>25</v>
      </c>
      <c r="E26" s="106" t="s">
        <v>59</v>
      </c>
      <c r="F26" s="106" t="s">
        <v>58</v>
      </c>
      <c r="G26" s="182">
        <v>44010</v>
      </c>
      <c r="H26" s="183">
        <v>2244</v>
      </c>
      <c r="I26" s="185">
        <f t="shared" ref="I26:I31" si="8">G26/H26</f>
        <v>19.612299465240643</v>
      </c>
      <c r="J26" s="200"/>
      <c r="K26" s="183">
        <f>K1</f>
        <v>0</v>
      </c>
      <c r="L26" s="230" t="e">
        <f t="shared" ref="L26:L34" si="9">J26/K26</f>
        <v>#DIV/0!</v>
      </c>
      <c r="M26" s="187" t="e">
        <f t="shared" ref="M26:M34" si="10">L26-I26</f>
        <v>#DIV/0!</v>
      </c>
      <c r="N26" s="226">
        <v>44010</v>
      </c>
      <c r="O26" s="189">
        <v>2244</v>
      </c>
      <c r="P26" s="205">
        <f t="shared" ref="P26:P31" si="11">N26/O26</f>
        <v>19.612299465240643</v>
      </c>
      <c r="Q26" s="191">
        <v>44010</v>
      </c>
      <c r="R26" s="192">
        <v>2244</v>
      </c>
      <c r="S26" s="206">
        <f t="shared" si="4"/>
        <v>19.612299465240643</v>
      </c>
    </row>
    <row r="27" spans="1:19" ht="45" x14ac:dyDescent="0.25">
      <c r="A27" s="638"/>
      <c r="B27" s="635"/>
      <c r="C27" s="646"/>
      <c r="D27" s="641"/>
      <c r="E27" s="106" t="s">
        <v>80</v>
      </c>
      <c r="F27" s="106" t="s">
        <v>81</v>
      </c>
      <c r="G27" s="182">
        <v>44010</v>
      </c>
      <c r="H27" s="183"/>
      <c r="I27" s="185" t="e">
        <f t="shared" si="8"/>
        <v>#DIV/0!</v>
      </c>
      <c r="J27" s="200"/>
      <c r="K27" s="183"/>
      <c r="L27" s="230" t="e">
        <f t="shared" si="9"/>
        <v>#DIV/0!</v>
      </c>
      <c r="M27" s="187" t="e">
        <f t="shared" si="10"/>
        <v>#DIV/0!</v>
      </c>
      <c r="N27" s="226">
        <v>44010</v>
      </c>
      <c r="O27" s="189"/>
      <c r="P27" s="205" t="e">
        <f t="shared" si="11"/>
        <v>#DIV/0!</v>
      </c>
      <c r="Q27" s="191">
        <v>44010</v>
      </c>
      <c r="R27" s="192"/>
      <c r="S27" s="206" t="e">
        <f t="shared" si="4"/>
        <v>#DIV/0!</v>
      </c>
    </row>
    <row r="28" spans="1:19" ht="28.5" customHeight="1" x14ac:dyDescent="0.25">
      <c r="A28" s="638"/>
      <c r="B28" s="635"/>
      <c r="C28" s="110">
        <v>4</v>
      </c>
      <c r="D28" s="116" t="s">
        <v>26</v>
      </c>
      <c r="E28" s="106" t="s">
        <v>59</v>
      </c>
      <c r="F28" s="106" t="s">
        <v>58</v>
      </c>
      <c r="G28" s="229"/>
      <c r="H28" s="229"/>
      <c r="I28" s="185" t="e">
        <f t="shared" si="8"/>
        <v>#DIV/0!</v>
      </c>
      <c r="J28" s="200"/>
      <c r="K28" s="183">
        <f>K1</f>
        <v>0</v>
      </c>
      <c r="L28" s="230" t="e">
        <f t="shared" si="9"/>
        <v>#DIV/0!</v>
      </c>
      <c r="M28" s="187" t="e">
        <f t="shared" si="10"/>
        <v>#DIV/0!</v>
      </c>
      <c r="N28" s="246"/>
      <c r="O28" s="246"/>
      <c r="P28" s="205" t="e">
        <f t="shared" si="11"/>
        <v>#DIV/0!</v>
      </c>
      <c r="Q28" s="247"/>
      <c r="R28" s="248"/>
      <c r="S28" s="206" t="e">
        <f t="shared" si="4"/>
        <v>#DIV/0!</v>
      </c>
    </row>
    <row r="29" spans="1:19" ht="31.5" customHeight="1" x14ac:dyDescent="0.25">
      <c r="A29" s="638"/>
      <c r="B29" s="635"/>
      <c r="C29" s="646">
        <v>6</v>
      </c>
      <c r="D29" s="641" t="s">
        <v>27</v>
      </c>
      <c r="E29" s="106" t="s">
        <v>59</v>
      </c>
      <c r="F29" s="106" t="s">
        <v>58</v>
      </c>
      <c r="G29" s="182">
        <v>65500</v>
      </c>
      <c r="H29" s="183">
        <v>2244</v>
      </c>
      <c r="I29" s="185">
        <f t="shared" si="8"/>
        <v>29.188948306595364</v>
      </c>
      <c r="J29" s="200"/>
      <c r="K29" s="183">
        <f>K1</f>
        <v>0</v>
      </c>
      <c r="L29" s="230" t="e">
        <f t="shared" si="9"/>
        <v>#DIV/0!</v>
      </c>
      <c r="M29" s="187" t="e">
        <f t="shared" si="10"/>
        <v>#DIV/0!</v>
      </c>
      <c r="N29" s="226">
        <v>63800</v>
      </c>
      <c r="O29" s="189">
        <v>2244</v>
      </c>
      <c r="P29" s="205">
        <f t="shared" si="11"/>
        <v>28.431372549019606</v>
      </c>
      <c r="Q29" s="191">
        <v>63800</v>
      </c>
      <c r="R29" s="192">
        <v>2244</v>
      </c>
      <c r="S29" s="206">
        <f t="shared" si="4"/>
        <v>28.431372549019606</v>
      </c>
    </row>
    <row r="30" spans="1:19" ht="33" customHeight="1" x14ac:dyDescent="0.25">
      <c r="A30" s="638"/>
      <c r="B30" s="635"/>
      <c r="C30" s="646"/>
      <c r="D30" s="641"/>
      <c r="E30" s="106" t="s">
        <v>82</v>
      </c>
      <c r="F30" s="106" t="s">
        <v>83</v>
      </c>
      <c r="G30" s="182"/>
      <c r="H30" s="183"/>
      <c r="I30" s="185" t="e">
        <f t="shared" si="8"/>
        <v>#DIV/0!</v>
      </c>
      <c r="J30" s="200"/>
      <c r="K30" s="183"/>
      <c r="L30" s="230" t="e">
        <f t="shared" si="9"/>
        <v>#DIV/0!</v>
      </c>
      <c r="M30" s="187" t="e">
        <f t="shared" si="10"/>
        <v>#DIV/0!</v>
      </c>
      <c r="N30" s="226"/>
      <c r="O30" s="189"/>
      <c r="P30" s="205" t="e">
        <f t="shared" si="11"/>
        <v>#DIV/0!</v>
      </c>
      <c r="Q30" s="191"/>
      <c r="R30" s="192"/>
      <c r="S30" s="206" t="e">
        <f t="shared" si="4"/>
        <v>#DIV/0!</v>
      </c>
    </row>
    <row r="31" spans="1:19" ht="45.75" thickBot="1" x14ac:dyDescent="0.3">
      <c r="A31" s="639"/>
      <c r="B31" s="636"/>
      <c r="C31" s="648"/>
      <c r="D31" s="657"/>
      <c r="E31" s="114" t="s">
        <v>84</v>
      </c>
      <c r="F31" s="114" t="s">
        <v>85</v>
      </c>
      <c r="G31" s="208"/>
      <c r="H31" s="232"/>
      <c r="I31" s="249" t="e">
        <f t="shared" si="8"/>
        <v>#DIV/0!</v>
      </c>
      <c r="J31" s="250"/>
      <c r="K31" s="232"/>
      <c r="L31" s="251" t="e">
        <f t="shared" si="9"/>
        <v>#DIV/0!</v>
      </c>
      <c r="M31" s="209" t="e">
        <f t="shared" si="10"/>
        <v>#DIV/0!</v>
      </c>
      <c r="N31" s="210"/>
      <c r="O31" s="252"/>
      <c r="P31" s="212" t="e">
        <f t="shared" si="11"/>
        <v>#DIV/0!</v>
      </c>
      <c r="Q31" s="213"/>
      <c r="R31" s="239"/>
      <c r="S31" s="215" t="e">
        <f t="shared" si="4"/>
        <v>#DIV/0!</v>
      </c>
    </row>
    <row r="32" spans="1:19" s="30" customFormat="1" ht="15.75" thickBot="1" x14ac:dyDescent="0.3">
      <c r="C32" s="31"/>
      <c r="E32" s="253"/>
      <c r="G32" s="254"/>
      <c r="H32" s="61"/>
      <c r="I32" s="62"/>
      <c r="J32" s="62"/>
      <c r="K32" s="62"/>
      <c r="L32" s="61"/>
      <c r="M32" s="62"/>
      <c r="N32" s="216"/>
      <c r="P32" s="100"/>
      <c r="Q32" s="240"/>
      <c r="S32" s="51"/>
    </row>
    <row r="33" spans="1:20" ht="30" x14ac:dyDescent="0.25">
      <c r="A33" s="637">
        <v>5</v>
      </c>
      <c r="B33" s="634" t="s">
        <v>3</v>
      </c>
      <c r="C33" s="111">
        <v>1</v>
      </c>
      <c r="D33" s="55" t="s">
        <v>28</v>
      </c>
      <c r="E33" s="109" t="s">
        <v>59</v>
      </c>
      <c r="F33" s="55" t="s">
        <v>58</v>
      </c>
      <c r="G33" s="229"/>
      <c r="H33" s="229"/>
      <c r="I33" s="173" t="e">
        <f>G33/H33</f>
        <v>#DIV/0!</v>
      </c>
      <c r="J33" s="241"/>
      <c r="K33" s="171">
        <f>K1</f>
        <v>0</v>
      </c>
      <c r="L33" s="242" t="e">
        <f t="shared" si="9"/>
        <v>#DIV/0!</v>
      </c>
      <c r="M33" s="175" t="e">
        <f t="shared" si="10"/>
        <v>#DIV/0!</v>
      </c>
      <c r="N33" s="243"/>
      <c r="O33" s="177">
        <v>2244</v>
      </c>
      <c r="P33" s="244">
        <f>N33/O33</f>
        <v>0</v>
      </c>
      <c r="Q33" s="179"/>
      <c r="R33" s="180">
        <v>2244</v>
      </c>
      <c r="S33" s="245">
        <f t="shared" si="4"/>
        <v>0</v>
      </c>
    </row>
    <row r="34" spans="1:20" ht="35.25" customHeight="1" thickBot="1" x14ac:dyDescent="0.3">
      <c r="A34" s="639"/>
      <c r="B34" s="636"/>
      <c r="C34" s="112">
        <v>2</v>
      </c>
      <c r="D34" s="115" t="s">
        <v>29</v>
      </c>
      <c r="E34" s="114" t="s">
        <v>59</v>
      </c>
      <c r="F34" s="114" t="s">
        <v>58</v>
      </c>
      <c r="G34" s="208">
        <v>18230</v>
      </c>
      <c r="H34" s="232">
        <v>2244</v>
      </c>
      <c r="I34" s="249">
        <f>G34/H34</f>
        <v>8.1238859180035643</v>
      </c>
      <c r="J34" s="250"/>
      <c r="K34" s="232">
        <f>K1</f>
        <v>0</v>
      </c>
      <c r="L34" s="251" t="e">
        <f t="shared" si="9"/>
        <v>#DIV/0!</v>
      </c>
      <c r="M34" s="209" t="e">
        <f t="shared" si="10"/>
        <v>#DIV/0!</v>
      </c>
      <c r="N34" s="210">
        <v>18230</v>
      </c>
      <c r="O34" s="252">
        <v>2244</v>
      </c>
      <c r="P34" s="212">
        <f>N34/O34</f>
        <v>8.1238859180035643</v>
      </c>
      <c r="Q34" s="213">
        <v>18230</v>
      </c>
      <c r="R34" s="239">
        <v>2244</v>
      </c>
      <c r="S34" s="215">
        <f t="shared" si="4"/>
        <v>8.1238859180035643</v>
      </c>
    </row>
    <row r="35" spans="1:20" s="30" customFormat="1" ht="15.75" thickBot="1" x14ac:dyDescent="0.3">
      <c r="C35" s="31"/>
      <c r="E35" s="253"/>
      <c r="F35" s="32"/>
      <c r="G35" s="216"/>
      <c r="H35" s="61"/>
      <c r="I35" s="62"/>
      <c r="J35" s="62"/>
      <c r="K35" s="62"/>
      <c r="L35" s="61"/>
      <c r="M35" s="62"/>
      <c r="N35" s="216"/>
      <c r="P35" s="100"/>
      <c r="Q35" s="240"/>
      <c r="S35" s="51"/>
    </row>
    <row r="36" spans="1:20" ht="30" x14ac:dyDescent="0.25">
      <c r="A36" s="637">
        <v>6</v>
      </c>
      <c r="B36" s="634" t="s">
        <v>4</v>
      </c>
      <c r="C36" s="111">
        <v>1</v>
      </c>
      <c r="D36" s="107" t="s">
        <v>30</v>
      </c>
      <c r="E36" s="109" t="s">
        <v>59</v>
      </c>
      <c r="F36" s="55" t="s">
        <v>58</v>
      </c>
      <c r="G36" s="170">
        <v>19680</v>
      </c>
      <c r="H36" s="171">
        <v>2244</v>
      </c>
      <c r="I36" s="173">
        <f>G36/H36</f>
        <v>8.7700534759358284</v>
      </c>
      <c r="J36" s="241"/>
      <c r="K36" s="171">
        <f>K1</f>
        <v>0</v>
      </c>
      <c r="L36" s="242" t="e">
        <f t="shared" ref="L36:L37" si="12">J36/K36</f>
        <v>#DIV/0!</v>
      </c>
      <c r="M36" s="175" t="e">
        <f t="shared" ref="M36:M37" si="13">L36-I36</f>
        <v>#DIV/0!</v>
      </c>
      <c r="N36" s="243">
        <v>19680</v>
      </c>
      <c r="O36" s="177">
        <v>2244</v>
      </c>
      <c r="P36" s="244">
        <f>N36/O36</f>
        <v>8.7700534759358284</v>
      </c>
      <c r="Q36" s="179">
        <v>19680</v>
      </c>
      <c r="R36" s="180">
        <v>2244</v>
      </c>
      <c r="S36" s="245">
        <f t="shared" si="4"/>
        <v>8.7700534759358284</v>
      </c>
    </row>
    <row r="37" spans="1:20" ht="30.75" thickBot="1" x14ac:dyDescent="0.3">
      <c r="A37" s="639"/>
      <c r="B37" s="636"/>
      <c r="C37" s="112">
        <v>2</v>
      </c>
      <c r="D37" s="81" t="s">
        <v>31</v>
      </c>
      <c r="E37" s="114" t="s">
        <v>59</v>
      </c>
      <c r="F37" s="33" t="s">
        <v>58</v>
      </c>
      <c r="G37" s="255"/>
      <c r="H37" s="255"/>
      <c r="I37" s="249" t="e">
        <f>G37/H37</f>
        <v>#DIV/0!</v>
      </c>
      <c r="J37" s="250"/>
      <c r="K37" s="232">
        <f>$K$1</f>
        <v>0</v>
      </c>
      <c r="L37" s="251" t="e">
        <f t="shared" si="12"/>
        <v>#DIV/0!</v>
      </c>
      <c r="M37" s="209" t="e">
        <f t="shared" si="13"/>
        <v>#DIV/0!</v>
      </c>
      <c r="N37" s="256"/>
      <c r="O37" s="256"/>
      <c r="P37" s="212" t="e">
        <f>N37/O37</f>
        <v>#DIV/0!</v>
      </c>
      <c r="Q37" s="257"/>
      <c r="R37" s="258"/>
      <c r="S37" s="215" t="e">
        <f t="shared" si="4"/>
        <v>#DIV/0!</v>
      </c>
    </row>
    <row r="38" spans="1:20" s="30" customFormat="1" ht="15.75" thickBot="1" x14ac:dyDescent="0.3">
      <c r="C38" s="31"/>
      <c r="E38" s="253"/>
      <c r="F38" s="32"/>
      <c r="G38" s="216"/>
      <c r="H38" s="61"/>
      <c r="I38" s="62"/>
      <c r="J38" s="62"/>
      <c r="K38" s="62"/>
      <c r="L38" s="61"/>
      <c r="M38" s="62"/>
      <c r="N38" s="216"/>
      <c r="P38" s="100"/>
      <c r="Q38" s="240"/>
      <c r="S38" s="51"/>
    </row>
    <row r="39" spans="1:20" ht="30" x14ac:dyDescent="0.25">
      <c r="A39" s="653">
        <v>8</v>
      </c>
      <c r="B39" s="634" t="s">
        <v>5</v>
      </c>
      <c r="C39" s="647">
        <v>1</v>
      </c>
      <c r="D39" s="645" t="s">
        <v>32</v>
      </c>
      <c r="E39" s="109" t="s">
        <v>59</v>
      </c>
      <c r="F39" s="55" t="s">
        <v>58</v>
      </c>
      <c r="G39" s="170">
        <v>73470</v>
      </c>
      <c r="H39" s="171">
        <v>2244</v>
      </c>
      <c r="I39" s="173">
        <f>G39/H39</f>
        <v>32.740641711229948</v>
      </c>
      <c r="J39" s="241"/>
      <c r="K39" s="171">
        <f>$K$1</f>
        <v>0</v>
      </c>
      <c r="L39" s="242" t="e">
        <f t="shared" ref="L39" si="14">J39/K39</f>
        <v>#DIV/0!</v>
      </c>
      <c r="M39" s="175" t="e">
        <f t="shared" ref="M39" si="15">L39-I39</f>
        <v>#DIV/0!</v>
      </c>
      <c r="N39" s="243">
        <v>74220</v>
      </c>
      <c r="O39" s="177">
        <v>2244</v>
      </c>
      <c r="P39" s="244">
        <f>N39/O39</f>
        <v>33.074866310160431</v>
      </c>
      <c r="Q39" s="179">
        <v>74720</v>
      </c>
      <c r="R39" s="180">
        <v>2244</v>
      </c>
      <c r="S39" s="245">
        <f t="shared" si="4"/>
        <v>33.297682709447415</v>
      </c>
      <c r="T39" s="30"/>
    </row>
    <row r="40" spans="1:20" ht="30" x14ac:dyDescent="0.25">
      <c r="A40" s="654"/>
      <c r="B40" s="635"/>
      <c r="C40" s="646"/>
      <c r="D40" s="640"/>
      <c r="E40" s="106" t="s">
        <v>64</v>
      </c>
      <c r="F40" s="29" t="s">
        <v>64</v>
      </c>
      <c r="G40" s="182"/>
      <c r="H40" s="183"/>
      <c r="I40" s="186"/>
      <c r="J40" s="185"/>
      <c r="K40" s="185"/>
      <c r="L40" s="186"/>
      <c r="M40" s="187">
        <f>L40-I40</f>
        <v>0</v>
      </c>
      <c r="N40" s="226"/>
      <c r="O40" s="189"/>
      <c r="P40" s="205"/>
      <c r="Q40" s="191"/>
      <c r="R40" s="192"/>
      <c r="S40" s="206"/>
      <c r="T40" s="30"/>
    </row>
    <row r="41" spans="1:20" ht="45" x14ac:dyDescent="0.25">
      <c r="A41" s="654"/>
      <c r="B41" s="635"/>
      <c r="C41" s="646"/>
      <c r="D41" s="640"/>
      <c r="E41" s="106" t="s">
        <v>65</v>
      </c>
      <c r="F41" s="29" t="s">
        <v>331</v>
      </c>
      <c r="G41" s="200"/>
      <c r="H41" s="183"/>
      <c r="I41" s="183"/>
      <c r="J41" s="259"/>
      <c r="K41" s="259"/>
      <c r="L41" s="183"/>
      <c r="M41" s="260">
        <f>L41-I41</f>
        <v>0</v>
      </c>
      <c r="N41" s="261"/>
      <c r="O41" s="189"/>
      <c r="P41" s="205"/>
      <c r="Q41" s="191"/>
      <c r="R41" s="192"/>
      <c r="S41" s="262"/>
      <c r="T41" s="30"/>
    </row>
    <row r="42" spans="1:20" ht="30" customHeight="1" x14ac:dyDescent="0.25">
      <c r="A42" s="654"/>
      <c r="B42" s="635"/>
      <c r="C42" s="646">
        <v>2</v>
      </c>
      <c r="D42" s="640" t="s">
        <v>33</v>
      </c>
      <c r="E42" s="263" t="s">
        <v>59</v>
      </c>
      <c r="F42" s="29" t="s">
        <v>58</v>
      </c>
      <c r="G42" s="182">
        <v>32000</v>
      </c>
      <c r="H42" s="183"/>
      <c r="I42" s="185" t="e">
        <f>G42/H42</f>
        <v>#DIV/0!</v>
      </c>
      <c r="J42" s="200"/>
      <c r="K42" s="183">
        <f>$K$1</f>
        <v>0</v>
      </c>
      <c r="L42" s="230" t="e">
        <f t="shared" ref="L42:L43" si="16">J42/K42</f>
        <v>#DIV/0!</v>
      </c>
      <c r="M42" s="187" t="e">
        <f t="shared" ref="M42:M48" si="17">L42-I42</f>
        <v>#DIV/0!</v>
      </c>
      <c r="N42" s="226">
        <v>0</v>
      </c>
      <c r="O42" s="189"/>
      <c r="P42" s="205" t="e">
        <f>N42/O42</f>
        <v>#DIV/0!</v>
      </c>
      <c r="Q42" s="191">
        <v>0</v>
      </c>
      <c r="R42" s="192"/>
      <c r="S42" s="206" t="e">
        <f t="shared" si="4"/>
        <v>#DIV/0!</v>
      </c>
      <c r="T42" s="30"/>
    </row>
    <row r="43" spans="1:20" ht="31.5" customHeight="1" thickBot="1" x14ac:dyDescent="0.3">
      <c r="A43" s="655"/>
      <c r="B43" s="636"/>
      <c r="C43" s="648"/>
      <c r="D43" s="656"/>
      <c r="E43" s="264" t="s">
        <v>108</v>
      </c>
      <c r="F43" s="33" t="s">
        <v>109</v>
      </c>
      <c r="G43" s="208">
        <v>32000</v>
      </c>
      <c r="H43" s="232"/>
      <c r="I43" s="249" t="e">
        <f>G43/H43</f>
        <v>#DIV/0!</v>
      </c>
      <c r="J43" s="250"/>
      <c r="K43" s="232"/>
      <c r="L43" s="251" t="e">
        <f t="shared" si="16"/>
        <v>#DIV/0!</v>
      </c>
      <c r="M43" s="209" t="e">
        <f t="shared" si="17"/>
        <v>#DIV/0!</v>
      </c>
      <c r="N43" s="210">
        <v>0</v>
      </c>
      <c r="O43" s="252"/>
      <c r="P43" s="212" t="e">
        <f>N43/O43</f>
        <v>#DIV/0!</v>
      </c>
      <c r="Q43" s="213">
        <v>0</v>
      </c>
      <c r="R43" s="239"/>
      <c r="S43" s="265" t="e">
        <f t="shared" si="4"/>
        <v>#DIV/0!</v>
      </c>
      <c r="T43" s="30"/>
    </row>
    <row r="44" spans="1:20" s="30" customFormat="1" ht="15.75" thickBot="1" x14ac:dyDescent="0.3">
      <c r="C44" s="31"/>
      <c r="D44" s="32"/>
      <c r="E44" s="253"/>
      <c r="F44" s="32"/>
      <c r="G44" s="216"/>
      <c r="H44" s="61"/>
      <c r="I44" s="62"/>
      <c r="J44" s="62"/>
      <c r="K44" s="62"/>
      <c r="L44" s="61"/>
      <c r="M44" s="62"/>
      <c r="N44" s="216"/>
      <c r="P44" s="100"/>
      <c r="Q44" s="240"/>
      <c r="S44" s="51"/>
    </row>
    <row r="45" spans="1:20" ht="30" x14ac:dyDescent="0.25">
      <c r="A45" s="637">
        <v>9</v>
      </c>
      <c r="B45" s="634" t="s">
        <v>6</v>
      </c>
      <c r="C45" s="111">
        <v>1</v>
      </c>
      <c r="D45" s="169" t="s">
        <v>34</v>
      </c>
      <c r="E45" s="109" t="s">
        <v>59</v>
      </c>
      <c r="F45" s="109" t="s">
        <v>58</v>
      </c>
      <c r="G45" s="266"/>
      <c r="H45" s="267"/>
      <c r="I45" s="173" t="e">
        <f t="shared" ref="I45:I84" si="18">G45/H45</f>
        <v>#DIV/0!</v>
      </c>
      <c r="J45" s="241"/>
      <c r="K45" s="171">
        <f t="shared" ref="K45:K55" si="19">$K$1</f>
        <v>0</v>
      </c>
      <c r="L45" s="242" t="e">
        <f>J45/K45</f>
        <v>#DIV/0!</v>
      </c>
      <c r="M45" s="175" t="e">
        <f t="shared" si="17"/>
        <v>#DIV/0!</v>
      </c>
      <c r="N45" s="268"/>
      <c r="O45" s="268"/>
      <c r="P45" s="244" t="e">
        <f t="shared" ref="P45:P46" si="20">N45/O45</f>
        <v>#DIV/0!</v>
      </c>
      <c r="Q45" s="269"/>
      <c r="R45" s="269"/>
      <c r="S45" s="245" t="e">
        <f t="shared" ref="S45:S86" si="21">Q45/R45</f>
        <v>#DIV/0!</v>
      </c>
    </row>
    <row r="46" spans="1:20" ht="15" customHeight="1" x14ac:dyDescent="0.25">
      <c r="A46" s="638"/>
      <c r="B46" s="635"/>
      <c r="C46" s="646">
        <v>2</v>
      </c>
      <c r="D46" s="641" t="s">
        <v>35</v>
      </c>
      <c r="E46" s="106" t="s">
        <v>59</v>
      </c>
      <c r="F46" s="106" t="s">
        <v>58</v>
      </c>
      <c r="G46" s="182">
        <v>30520</v>
      </c>
      <c r="H46" s="183"/>
      <c r="I46" s="185" t="e">
        <f t="shared" si="18"/>
        <v>#DIV/0!</v>
      </c>
      <c r="J46" s="200"/>
      <c r="K46" s="183">
        <f t="shared" si="19"/>
        <v>0</v>
      </c>
      <c r="L46" s="230" t="e">
        <f>J46/K46</f>
        <v>#DIV/0!</v>
      </c>
      <c r="M46" s="187" t="e">
        <f t="shared" si="17"/>
        <v>#DIV/0!</v>
      </c>
      <c r="N46" s="226">
        <v>30520</v>
      </c>
      <c r="O46" s="189"/>
      <c r="P46" s="205" t="e">
        <f t="shared" si="20"/>
        <v>#DIV/0!</v>
      </c>
      <c r="Q46" s="191">
        <v>30520</v>
      </c>
      <c r="R46" s="192"/>
      <c r="S46" s="206" t="e">
        <f t="shared" si="21"/>
        <v>#DIV/0!</v>
      </c>
    </row>
    <row r="47" spans="1:20" ht="30" x14ac:dyDescent="0.25">
      <c r="A47" s="638"/>
      <c r="B47" s="635"/>
      <c r="C47" s="646"/>
      <c r="D47" s="641"/>
      <c r="E47" s="106" t="s">
        <v>86</v>
      </c>
      <c r="F47" s="106" t="s">
        <v>87</v>
      </c>
      <c r="G47" s="182"/>
      <c r="H47" s="183"/>
      <c r="I47" s="185" t="e">
        <f>G47/H47</f>
        <v>#DIV/0!</v>
      </c>
      <c r="J47" s="200"/>
      <c r="K47" s="219"/>
      <c r="L47" s="230" t="e">
        <f>J47/K47</f>
        <v>#DIV/0!</v>
      </c>
      <c r="M47" s="187" t="e">
        <f t="shared" si="17"/>
        <v>#DIV/0!</v>
      </c>
      <c r="N47" s="226"/>
      <c r="O47" s="189"/>
      <c r="P47" s="205" t="e">
        <f>N47/O47</f>
        <v>#DIV/0!</v>
      </c>
      <c r="Q47" s="191"/>
      <c r="R47" s="192"/>
      <c r="S47" s="206" t="e">
        <f t="shared" si="21"/>
        <v>#DIV/0!</v>
      </c>
    </row>
    <row r="48" spans="1:20" ht="30" x14ac:dyDescent="0.25">
      <c r="A48" s="638"/>
      <c r="B48" s="635"/>
      <c r="C48" s="646">
        <v>3</v>
      </c>
      <c r="D48" s="643" t="s">
        <v>36</v>
      </c>
      <c r="E48" s="106" t="s">
        <v>59</v>
      </c>
      <c r="F48" s="106" t="s">
        <v>58</v>
      </c>
      <c r="G48" s="182">
        <v>287000</v>
      </c>
      <c r="H48" s="183">
        <v>2244</v>
      </c>
      <c r="I48" s="185">
        <f t="shared" si="18"/>
        <v>127.89661319073083</v>
      </c>
      <c r="J48" s="185"/>
      <c r="K48" s="183">
        <f t="shared" si="19"/>
        <v>0</v>
      </c>
      <c r="L48" s="183"/>
      <c r="M48" s="187">
        <f t="shared" si="17"/>
        <v>-127.89661319073083</v>
      </c>
      <c r="N48" s="226">
        <v>287000</v>
      </c>
      <c r="O48" s="189">
        <v>2244</v>
      </c>
      <c r="P48" s="205">
        <f t="shared" ref="P48:P52" si="22">N48/O48</f>
        <v>127.89661319073083</v>
      </c>
      <c r="Q48" s="191">
        <v>287000</v>
      </c>
      <c r="R48" s="192">
        <v>2244</v>
      </c>
      <c r="S48" s="206">
        <f t="shared" si="21"/>
        <v>127.89661319073083</v>
      </c>
    </row>
    <row r="49" spans="1:19" ht="45" x14ac:dyDescent="0.25">
      <c r="A49" s="638"/>
      <c r="B49" s="635"/>
      <c r="C49" s="646"/>
      <c r="D49" s="643"/>
      <c r="E49" s="106" t="s">
        <v>88</v>
      </c>
      <c r="F49" s="106" t="s">
        <v>89</v>
      </c>
      <c r="G49" s="270"/>
      <c r="H49" s="271"/>
      <c r="I49" s="202" t="e">
        <f t="shared" si="18"/>
        <v>#DIV/0!</v>
      </c>
      <c r="J49" s="219"/>
      <c r="K49" s="219"/>
      <c r="L49" s="202" t="e">
        <f t="shared" ref="L49" si="23">J49/K49</f>
        <v>#DIV/0!</v>
      </c>
      <c r="M49" s="202" t="e">
        <f>L49-I49</f>
        <v>#DIV/0!</v>
      </c>
      <c r="N49" s="272"/>
      <c r="O49" s="273"/>
      <c r="P49" s="197" t="e">
        <f t="shared" si="22"/>
        <v>#DIV/0!</v>
      </c>
      <c r="Q49" s="274"/>
      <c r="R49" s="275"/>
      <c r="S49" s="199" t="e">
        <f t="shared" si="21"/>
        <v>#DIV/0!</v>
      </c>
    </row>
    <row r="50" spans="1:19" ht="30" x14ac:dyDescent="0.25">
      <c r="A50" s="638"/>
      <c r="B50" s="635"/>
      <c r="C50" s="110">
        <v>4</v>
      </c>
      <c r="D50" s="106" t="s">
        <v>37</v>
      </c>
      <c r="E50" s="106" t="s">
        <v>59</v>
      </c>
      <c r="F50" s="106" t="s">
        <v>58</v>
      </c>
      <c r="G50" s="182">
        <v>68440</v>
      </c>
      <c r="H50" s="183">
        <v>2244</v>
      </c>
      <c r="I50" s="185">
        <f t="shared" si="18"/>
        <v>30.499108734402853</v>
      </c>
      <c r="J50" s="200"/>
      <c r="K50" s="183">
        <f t="shared" si="19"/>
        <v>0</v>
      </c>
      <c r="L50" s="230" t="e">
        <f>J50/K50</f>
        <v>#DIV/0!</v>
      </c>
      <c r="M50" s="187" t="e">
        <f>L50-I50</f>
        <v>#DIV/0!</v>
      </c>
      <c r="N50" s="226"/>
      <c r="O50" s="189">
        <v>2244</v>
      </c>
      <c r="P50" s="205">
        <f t="shared" si="22"/>
        <v>0</v>
      </c>
      <c r="Q50" s="276"/>
      <c r="R50" s="192">
        <v>2244</v>
      </c>
      <c r="S50" s="206">
        <f t="shared" si="21"/>
        <v>0</v>
      </c>
    </row>
    <row r="51" spans="1:19" ht="45" customHeight="1" thickBot="1" x14ac:dyDescent="0.3">
      <c r="A51" s="638"/>
      <c r="B51" s="635"/>
      <c r="C51" s="78">
        <v>5</v>
      </c>
      <c r="D51" s="79" t="s">
        <v>326</v>
      </c>
      <c r="E51" s="277" t="s">
        <v>59</v>
      </c>
      <c r="F51" s="277" t="s">
        <v>58</v>
      </c>
      <c r="G51" s="270">
        <v>120</v>
      </c>
      <c r="H51" s="270"/>
      <c r="I51" s="185" t="e">
        <f t="shared" si="18"/>
        <v>#DIV/0!</v>
      </c>
      <c r="J51" s="200"/>
      <c r="K51" s="183">
        <f t="shared" si="19"/>
        <v>0</v>
      </c>
      <c r="L51" s="230" t="e">
        <f t="shared" ref="L51:L58" si="24">J51/K51</f>
        <v>#DIV/0!</v>
      </c>
      <c r="M51" s="187" t="e">
        <f>L51-I51</f>
        <v>#DIV/0!</v>
      </c>
      <c r="N51" s="272">
        <v>120</v>
      </c>
      <c r="O51" s="272"/>
      <c r="P51" s="205" t="e">
        <f t="shared" si="22"/>
        <v>#DIV/0!</v>
      </c>
      <c r="Q51" s="274">
        <v>120</v>
      </c>
      <c r="R51" s="274"/>
      <c r="S51" s="206" t="e">
        <f t="shared" si="21"/>
        <v>#DIV/0!</v>
      </c>
    </row>
    <row r="52" spans="1:19" ht="61.5" customHeight="1" thickBot="1" x14ac:dyDescent="0.3">
      <c r="A52" s="639"/>
      <c r="B52" s="636"/>
      <c r="C52" s="112">
        <v>8</v>
      </c>
      <c r="D52" s="114" t="s">
        <v>39</v>
      </c>
      <c r="E52" s="114" t="s">
        <v>59</v>
      </c>
      <c r="F52" s="114" t="s">
        <v>58</v>
      </c>
      <c r="G52" s="266"/>
      <c r="H52" s="267"/>
      <c r="I52" s="234" t="e">
        <f t="shared" si="18"/>
        <v>#DIV/0!</v>
      </c>
      <c r="J52" s="250"/>
      <c r="K52" s="232">
        <f t="shared" si="19"/>
        <v>0</v>
      </c>
      <c r="L52" s="251" t="e">
        <f t="shared" si="24"/>
        <v>#DIV/0!</v>
      </c>
      <c r="M52" s="209" t="e">
        <f>L52-I52</f>
        <v>#DIV/0!</v>
      </c>
      <c r="N52" s="272"/>
      <c r="O52" s="272"/>
      <c r="P52" s="212" t="e">
        <f t="shared" si="22"/>
        <v>#DIV/0!</v>
      </c>
      <c r="Q52" s="274"/>
      <c r="R52" s="274"/>
      <c r="S52" s="215" t="e">
        <f t="shared" si="21"/>
        <v>#DIV/0!</v>
      </c>
    </row>
    <row r="53" spans="1:19" s="30" customFormat="1" ht="15.75" thickBot="1" x14ac:dyDescent="0.3">
      <c r="C53" s="31"/>
      <c r="E53" s="32"/>
      <c r="F53" s="32"/>
      <c r="G53" s="216"/>
      <c r="H53" s="61"/>
      <c r="I53" s="62"/>
      <c r="J53" s="62"/>
      <c r="K53" s="62"/>
      <c r="L53" s="61"/>
      <c r="M53" s="62"/>
      <c r="N53" s="216"/>
      <c r="P53" s="51"/>
      <c r="Q53" s="240"/>
      <c r="S53" s="51"/>
    </row>
    <row r="54" spans="1:19" ht="30" customHeight="1" x14ac:dyDescent="0.25">
      <c r="A54" s="637">
        <v>10</v>
      </c>
      <c r="B54" s="634" t="s">
        <v>7</v>
      </c>
      <c r="C54" s="111">
        <v>2</v>
      </c>
      <c r="D54" s="169" t="s">
        <v>40</v>
      </c>
      <c r="E54" s="109" t="s">
        <v>59</v>
      </c>
      <c r="F54" s="55" t="s">
        <v>58</v>
      </c>
      <c r="G54" s="266"/>
      <c r="H54" s="266"/>
      <c r="I54" s="173" t="e">
        <f t="shared" si="18"/>
        <v>#DIV/0!</v>
      </c>
      <c r="J54" s="241"/>
      <c r="K54" s="171">
        <f t="shared" si="19"/>
        <v>0</v>
      </c>
      <c r="L54" s="242" t="e">
        <f t="shared" si="24"/>
        <v>#DIV/0!</v>
      </c>
      <c r="M54" s="175" t="e">
        <f>L54-I54</f>
        <v>#DIV/0!</v>
      </c>
      <c r="N54" s="268"/>
      <c r="O54" s="268"/>
      <c r="P54" s="244" t="e">
        <f t="shared" ref="P54:P73" si="25">N54/O54</f>
        <v>#DIV/0!</v>
      </c>
      <c r="Q54" s="269"/>
      <c r="R54" s="269"/>
      <c r="S54" s="245" t="e">
        <f t="shared" si="21"/>
        <v>#DIV/0!</v>
      </c>
    </row>
    <row r="55" spans="1:19" ht="30" x14ac:dyDescent="0.25">
      <c r="A55" s="638"/>
      <c r="B55" s="635"/>
      <c r="C55" s="646">
        <v>5</v>
      </c>
      <c r="D55" s="641" t="s">
        <v>41</v>
      </c>
      <c r="E55" s="106" t="s">
        <v>59</v>
      </c>
      <c r="F55" s="29" t="s">
        <v>58</v>
      </c>
      <c r="G55" s="182">
        <v>7125</v>
      </c>
      <c r="H55" s="183">
        <v>2244</v>
      </c>
      <c r="I55" s="185">
        <f t="shared" si="18"/>
        <v>3.1751336898395723</v>
      </c>
      <c r="J55" s="200"/>
      <c r="K55" s="183">
        <f t="shared" si="19"/>
        <v>0</v>
      </c>
      <c r="L55" s="230" t="e">
        <f t="shared" si="24"/>
        <v>#DIV/0!</v>
      </c>
      <c r="M55" s="187" t="e">
        <f>L55-I55</f>
        <v>#DIV/0!</v>
      </c>
      <c r="N55" s="226">
        <v>8525</v>
      </c>
      <c r="O55" s="189">
        <v>2244</v>
      </c>
      <c r="P55" s="205">
        <f t="shared" si="25"/>
        <v>3.7990196078431371</v>
      </c>
      <c r="Q55" s="191">
        <v>15625</v>
      </c>
      <c r="R55" s="192">
        <v>2244</v>
      </c>
      <c r="S55" s="206">
        <f t="shared" si="21"/>
        <v>6.96301247771836</v>
      </c>
    </row>
    <row r="56" spans="1:19" ht="45" x14ac:dyDescent="0.25">
      <c r="A56" s="638"/>
      <c r="B56" s="635"/>
      <c r="C56" s="646"/>
      <c r="D56" s="641"/>
      <c r="E56" s="106" t="s">
        <v>93</v>
      </c>
      <c r="F56" s="29" t="s">
        <v>92</v>
      </c>
      <c r="G56" s="182"/>
      <c r="H56" s="183"/>
      <c r="I56" s="185" t="e">
        <f t="shared" si="18"/>
        <v>#DIV/0!</v>
      </c>
      <c r="J56" s="200"/>
      <c r="K56" s="219"/>
      <c r="L56" s="230" t="e">
        <f t="shared" si="24"/>
        <v>#DIV/0!</v>
      </c>
      <c r="M56" s="187" t="e">
        <f>L56-I56</f>
        <v>#DIV/0!</v>
      </c>
      <c r="N56" s="226"/>
      <c r="O56" s="189"/>
      <c r="P56" s="205" t="e">
        <f t="shared" si="25"/>
        <v>#DIV/0!</v>
      </c>
      <c r="Q56" s="191"/>
      <c r="R56" s="192"/>
      <c r="S56" s="206" t="e">
        <f t="shared" si="21"/>
        <v>#DIV/0!</v>
      </c>
    </row>
    <row r="57" spans="1:19" ht="30.75" thickBot="1" x14ac:dyDescent="0.3">
      <c r="A57" s="639"/>
      <c r="B57" s="636"/>
      <c r="C57" s="648"/>
      <c r="D57" s="657"/>
      <c r="E57" s="114" t="s">
        <v>90</v>
      </c>
      <c r="F57" s="33" t="s">
        <v>91</v>
      </c>
      <c r="G57" s="208"/>
      <c r="H57" s="232"/>
      <c r="I57" s="249" t="e">
        <f t="shared" si="18"/>
        <v>#DIV/0!</v>
      </c>
      <c r="J57" s="250"/>
      <c r="K57" s="234"/>
      <c r="L57" s="251" t="e">
        <f t="shared" si="24"/>
        <v>#DIV/0!</v>
      </c>
      <c r="M57" s="209" t="e">
        <f>L57-I57</f>
        <v>#DIV/0!</v>
      </c>
      <c r="N57" s="210"/>
      <c r="O57" s="252"/>
      <c r="P57" s="212" t="e">
        <f t="shared" si="25"/>
        <v>#DIV/0!</v>
      </c>
      <c r="Q57" s="213"/>
      <c r="R57" s="239"/>
      <c r="S57" s="215" t="e">
        <f t="shared" si="21"/>
        <v>#DIV/0!</v>
      </c>
    </row>
    <row r="58" spans="1:19" ht="30.75" thickBot="1" x14ac:dyDescent="0.3">
      <c r="A58" s="113">
        <v>11</v>
      </c>
      <c r="B58" s="83" t="s">
        <v>328</v>
      </c>
      <c r="C58" s="82">
        <v>1</v>
      </c>
      <c r="D58" s="83" t="s">
        <v>329</v>
      </c>
      <c r="E58" s="280" t="s">
        <v>59</v>
      </c>
      <c r="F58" s="54" t="s">
        <v>58</v>
      </c>
      <c r="G58" s="295"/>
      <c r="H58" s="295"/>
      <c r="I58" s="283" t="e">
        <f t="shared" si="18"/>
        <v>#DIV/0!</v>
      </c>
      <c r="J58" s="284"/>
      <c r="K58" s="282">
        <f t="shared" ref="K58:K59" si="26">$K$1</f>
        <v>0</v>
      </c>
      <c r="L58" s="285" t="e">
        <f t="shared" si="24"/>
        <v>#DIV/0!</v>
      </c>
      <c r="M58" s="286" t="e">
        <f>L58-I58</f>
        <v>#DIV/0!</v>
      </c>
      <c r="N58" s="287"/>
      <c r="O58" s="288"/>
      <c r="P58" s="289" t="e">
        <f t="shared" si="25"/>
        <v>#DIV/0!</v>
      </c>
      <c r="Q58" s="290"/>
      <c r="R58" s="291"/>
      <c r="S58" s="292" t="e">
        <f>Q58/R58</f>
        <v>#DIV/0!</v>
      </c>
    </row>
    <row r="59" spans="1:19" ht="30" customHeight="1" x14ac:dyDescent="0.25">
      <c r="A59" s="637">
        <v>12</v>
      </c>
      <c r="B59" s="634" t="s">
        <v>8</v>
      </c>
      <c r="C59" s="647">
        <v>1</v>
      </c>
      <c r="D59" s="658" t="s">
        <v>42</v>
      </c>
      <c r="E59" s="109" t="s">
        <v>59</v>
      </c>
      <c r="F59" s="109" t="s">
        <v>58</v>
      </c>
      <c r="G59" s="295"/>
      <c r="H59" s="295"/>
      <c r="I59" s="173" t="e">
        <f t="shared" si="18"/>
        <v>#DIV/0!</v>
      </c>
      <c r="J59" s="293"/>
      <c r="K59" s="171">
        <f t="shared" si="26"/>
        <v>0</v>
      </c>
      <c r="L59" s="174" t="e">
        <f>J59/K59</f>
        <v>#DIV/0!</v>
      </c>
      <c r="M59" s="175" t="e">
        <f t="shared" ref="M59:M72" si="27">L59-I59</f>
        <v>#DIV/0!</v>
      </c>
      <c r="N59" s="243"/>
      <c r="O59" s="177">
        <v>2244</v>
      </c>
      <c r="P59" s="244">
        <f t="shared" si="25"/>
        <v>0</v>
      </c>
      <c r="Q59" s="179"/>
      <c r="R59" s="180">
        <v>2244</v>
      </c>
      <c r="S59" s="245">
        <f t="shared" si="21"/>
        <v>0</v>
      </c>
    </row>
    <row r="60" spans="1:19" ht="30" x14ac:dyDescent="0.25">
      <c r="A60" s="638"/>
      <c r="B60" s="635"/>
      <c r="C60" s="646"/>
      <c r="D60" s="641"/>
      <c r="E60" s="106" t="s">
        <v>78</v>
      </c>
      <c r="F60" s="106" t="s">
        <v>341</v>
      </c>
      <c r="G60" s="295"/>
      <c r="H60" s="295"/>
      <c r="I60" s="185" t="e">
        <f t="shared" si="18"/>
        <v>#DIV/0!</v>
      </c>
      <c r="J60" s="294"/>
      <c r="K60" s="219"/>
      <c r="L60" s="186" t="e">
        <f t="shared" ref="L60:L73" si="28">J60/K60</f>
        <v>#DIV/0!</v>
      </c>
      <c r="M60" s="187" t="e">
        <f t="shared" si="27"/>
        <v>#DIV/0!</v>
      </c>
      <c r="N60" s="226"/>
      <c r="O60" s="189"/>
      <c r="P60" s="205" t="e">
        <f t="shared" si="25"/>
        <v>#DIV/0!</v>
      </c>
      <c r="Q60" s="191"/>
      <c r="R60" s="192"/>
      <c r="S60" s="206" t="e">
        <f>+Q60/R60</f>
        <v>#DIV/0!</v>
      </c>
    </row>
    <row r="61" spans="1:19" ht="30" x14ac:dyDescent="0.25">
      <c r="A61" s="638"/>
      <c r="B61" s="635"/>
      <c r="C61" s="646"/>
      <c r="D61" s="641"/>
      <c r="E61" s="106" t="s">
        <v>94</v>
      </c>
      <c r="F61" s="106" t="s">
        <v>95</v>
      </c>
      <c r="G61" s="295"/>
      <c r="H61" s="278"/>
      <c r="I61" s="185" t="e">
        <f t="shared" si="18"/>
        <v>#DIV/0!</v>
      </c>
      <c r="J61" s="294"/>
      <c r="K61" s="219"/>
      <c r="L61" s="186" t="e">
        <f t="shared" si="28"/>
        <v>#DIV/0!</v>
      </c>
      <c r="M61" s="187" t="e">
        <f t="shared" si="27"/>
        <v>#DIV/0!</v>
      </c>
      <c r="N61" s="246"/>
      <c r="O61" s="246"/>
      <c r="P61" s="205" t="e">
        <f t="shared" si="25"/>
        <v>#DIV/0!</v>
      </c>
      <c r="Q61" s="248"/>
      <c r="R61" s="296"/>
      <c r="S61" s="206" t="e">
        <f t="shared" si="21"/>
        <v>#DIV/0!</v>
      </c>
    </row>
    <row r="62" spans="1:19" ht="32.25" customHeight="1" x14ac:dyDescent="0.25">
      <c r="A62" s="638"/>
      <c r="B62" s="635"/>
      <c r="C62" s="646">
        <v>2</v>
      </c>
      <c r="D62" s="643" t="s">
        <v>43</v>
      </c>
      <c r="E62" s="106" t="s">
        <v>59</v>
      </c>
      <c r="F62" s="106" t="s">
        <v>58</v>
      </c>
      <c r="G62" s="295"/>
      <c r="H62" s="278"/>
      <c r="I62" s="185" t="e">
        <f t="shared" si="18"/>
        <v>#DIV/0!</v>
      </c>
      <c r="J62" s="294"/>
      <c r="K62" s="183">
        <f t="shared" ref="K62" si="29">$K$1</f>
        <v>0</v>
      </c>
      <c r="L62" s="186" t="e">
        <f t="shared" si="28"/>
        <v>#DIV/0!</v>
      </c>
      <c r="M62" s="187" t="e">
        <f t="shared" si="27"/>
        <v>#DIV/0!</v>
      </c>
      <c r="N62" s="246"/>
      <c r="O62" s="246"/>
      <c r="P62" s="205" t="e">
        <f t="shared" si="25"/>
        <v>#DIV/0!</v>
      </c>
      <c r="Q62" s="248"/>
      <c r="R62" s="296"/>
      <c r="S62" s="206" t="e">
        <f t="shared" si="21"/>
        <v>#DIV/0!</v>
      </c>
    </row>
    <row r="63" spans="1:19" ht="48" customHeight="1" x14ac:dyDescent="0.25">
      <c r="A63" s="638"/>
      <c r="B63" s="635"/>
      <c r="C63" s="646"/>
      <c r="D63" s="643"/>
      <c r="E63" s="106" t="s">
        <v>96</v>
      </c>
      <c r="F63" s="106" t="s">
        <v>98</v>
      </c>
      <c r="G63" s="295"/>
      <c r="H63" s="278"/>
      <c r="I63" s="185" t="e">
        <f t="shared" si="18"/>
        <v>#DIV/0!</v>
      </c>
      <c r="J63" s="294"/>
      <c r="K63" s="219"/>
      <c r="L63" s="186" t="e">
        <f t="shared" si="28"/>
        <v>#DIV/0!</v>
      </c>
      <c r="M63" s="187" t="e">
        <f t="shared" si="27"/>
        <v>#DIV/0!</v>
      </c>
      <c r="N63" s="246"/>
      <c r="O63" s="246"/>
      <c r="P63" s="205" t="e">
        <f t="shared" si="25"/>
        <v>#DIV/0!</v>
      </c>
      <c r="Q63" s="248"/>
      <c r="R63" s="296"/>
      <c r="S63" s="206" t="e">
        <f t="shared" si="21"/>
        <v>#DIV/0!</v>
      </c>
    </row>
    <row r="64" spans="1:19" ht="33.75" customHeight="1" x14ac:dyDescent="0.25">
      <c r="A64" s="638"/>
      <c r="B64" s="635"/>
      <c r="C64" s="646">
        <v>3</v>
      </c>
      <c r="D64" s="643" t="s">
        <v>44</v>
      </c>
      <c r="E64" s="106" t="s">
        <v>59</v>
      </c>
      <c r="F64" s="106" t="s">
        <v>58</v>
      </c>
      <c r="G64" s="295"/>
      <c r="H64" s="278"/>
      <c r="I64" s="185" t="e">
        <f t="shared" si="18"/>
        <v>#DIV/0!</v>
      </c>
      <c r="J64" s="196"/>
      <c r="K64" s="183">
        <f t="shared" ref="K64" si="30">$K$1</f>
        <v>0</v>
      </c>
      <c r="L64" s="186" t="e">
        <f t="shared" si="28"/>
        <v>#DIV/0!</v>
      </c>
      <c r="M64" s="187" t="e">
        <f t="shared" si="27"/>
        <v>#DIV/0!</v>
      </c>
      <c r="N64" s="226"/>
      <c r="O64" s="189">
        <v>2244</v>
      </c>
      <c r="P64" s="205">
        <f t="shared" si="25"/>
        <v>0</v>
      </c>
      <c r="Q64" s="191"/>
      <c r="R64" s="192">
        <v>2244</v>
      </c>
      <c r="S64" s="206">
        <f t="shared" si="21"/>
        <v>0</v>
      </c>
    </row>
    <row r="65" spans="1:19" ht="29.25" customHeight="1" x14ac:dyDescent="0.25">
      <c r="A65" s="638"/>
      <c r="B65" s="635"/>
      <c r="C65" s="646"/>
      <c r="D65" s="643"/>
      <c r="E65" s="106" t="s">
        <v>97</v>
      </c>
      <c r="F65" s="106" t="s">
        <v>99</v>
      </c>
      <c r="G65" s="297"/>
      <c r="H65" s="278"/>
      <c r="I65" s="185" t="e">
        <f t="shared" si="18"/>
        <v>#DIV/0!</v>
      </c>
      <c r="J65" s="294"/>
      <c r="K65" s="219"/>
      <c r="L65" s="186" t="e">
        <f t="shared" si="28"/>
        <v>#DIV/0!</v>
      </c>
      <c r="M65" s="187" t="e">
        <f t="shared" si="27"/>
        <v>#DIV/0!</v>
      </c>
      <c r="N65" s="279"/>
      <c r="O65" s="298"/>
      <c r="P65" s="205" t="e">
        <f t="shared" si="25"/>
        <v>#DIV/0!</v>
      </c>
      <c r="Q65" s="248"/>
      <c r="R65" s="296"/>
      <c r="S65" s="206" t="e">
        <f>Q65/R65</f>
        <v>#DIV/0!</v>
      </c>
    </row>
    <row r="66" spans="1:19" ht="27" customHeight="1" x14ac:dyDescent="0.25">
      <c r="A66" s="638"/>
      <c r="B66" s="635"/>
      <c r="C66" s="646">
        <v>4</v>
      </c>
      <c r="D66" s="641" t="s">
        <v>45</v>
      </c>
      <c r="E66" s="106" t="s">
        <v>59</v>
      </c>
      <c r="F66" s="106" t="s">
        <v>58</v>
      </c>
      <c r="G66" s="297"/>
      <c r="H66" s="278"/>
      <c r="I66" s="185" t="e">
        <f t="shared" si="18"/>
        <v>#DIV/0!</v>
      </c>
      <c r="J66" s="196"/>
      <c r="K66" s="183">
        <f t="shared" ref="K66" si="31">$K$1</f>
        <v>0</v>
      </c>
      <c r="L66" s="186" t="e">
        <f t="shared" si="28"/>
        <v>#DIV/0!</v>
      </c>
      <c r="M66" s="187" t="e">
        <f t="shared" si="27"/>
        <v>#DIV/0!</v>
      </c>
      <c r="N66" s="279"/>
      <c r="O66" s="298"/>
      <c r="P66" s="205" t="e">
        <f t="shared" si="25"/>
        <v>#DIV/0!</v>
      </c>
      <c r="Q66" s="248"/>
      <c r="R66" s="296"/>
      <c r="S66" s="206" t="e">
        <f t="shared" si="21"/>
        <v>#DIV/0!</v>
      </c>
    </row>
    <row r="67" spans="1:19" ht="30" x14ac:dyDescent="0.25">
      <c r="A67" s="638"/>
      <c r="B67" s="635"/>
      <c r="C67" s="646"/>
      <c r="D67" s="641"/>
      <c r="E67" s="106" t="s">
        <v>78</v>
      </c>
      <c r="F67" s="106" t="s">
        <v>100</v>
      </c>
      <c r="G67" s="297"/>
      <c r="H67" s="278"/>
      <c r="I67" s="185" t="e">
        <f t="shared" si="18"/>
        <v>#DIV/0!</v>
      </c>
      <c r="J67" s="294"/>
      <c r="K67" s="219"/>
      <c r="L67" s="186" t="e">
        <f t="shared" si="28"/>
        <v>#DIV/0!</v>
      </c>
      <c r="M67" s="187" t="e">
        <f t="shared" si="27"/>
        <v>#DIV/0!</v>
      </c>
      <c r="N67" s="279"/>
      <c r="O67" s="298"/>
      <c r="P67" s="205" t="e">
        <f t="shared" si="25"/>
        <v>#DIV/0!</v>
      </c>
      <c r="Q67" s="248"/>
      <c r="R67" s="296"/>
      <c r="S67" s="206" t="e">
        <f t="shared" si="21"/>
        <v>#DIV/0!</v>
      </c>
    </row>
    <row r="68" spans="1:19" ht="27" customHeight="1" x14ac:dyDescent="0.25">
      <c r="A68" s="638"/>
      <c r="B68" s="635"/>
      <c r="C68" s="646">
        <v>5</v>
      </c>
      <c r="D68" s="659" t="s">
        <v>327</v>
      </c>
      <c r="E68" s="106" t="s">
        <v>59</v>
      </c>
      <c r="F68" s="106" t="s">
        <v>58</v>
      </c>
      <c r="G68" s="182">
        <v>75500</v>
      </c>
      <c r="H68" s="182"/>
      <c r="I68" s="185" t="e">
        <f t="shared" si="18"/>
        <v>#DIV/0!</v>
      </c>
      <c r="J68" s="196"/>
      <c r="K68" s="183">
        <f t="shared" ref="K68" si="32">$K$1</f>
        <v>0</v>
      </c>
      <c r="L68" s="186" t="e">
        <f t="shared" si="28"/>
        <v>#DIV/0!</v>
      </c>
      <c r="M68" s="187" t="e">
        <f t="shared" si="27"/>
        <v>#DIV/0!</v>
      </c>
      <c r="N68" s="226">
        <v>75500</v>
      </c>
      <c r="O68" s="226"/>
      <c r="P68" s="205" t="e">
        <f t="shared" si="25"/>
        <v>#DIV/0!</v>
      </c>
      <c r="Q68" s="191">
        <v>75500</v>
      </c>
      <c r="R68" s="191"/>
      <c r="S68" s="206" t="e">
        <f t="shared" si="21"/>
        <v>#DIV/0!</v>
      </c>
    </row>
    <row r="69" spans="1:19" ht="30" x14ac:dyDescent="0.25">
      <c r="A69" s="638"/>
      <c r="B69" s="635"/>
      <c r="C69" s="646"/>
      <c r="D69" s="659"/>
      <c r="E69" s="106" t="s">
        <v>110</v>
      </c>
      <c r="F69" s="106" t="s">
        <v>111</v>
      </c>
      <c r="G69" s="182">
        <v>75500</v>
      </c>
      <c r="H69" s="182"/>
      <c r="I69" s="185" t="e">
        <f t="shared" si="18"/>
        <v>#DIV/0!</v>
      </c>
      <c r="J69" s="196"/>
      <c r="K69" s="185"/>
      <c r="L69" s="186" t="e">
        <f t="shared" si="28"/>
        <v>#DIV/0!</v>
      </c>
      <c r="M69" s="187" t="e">
        <f t="shared" si="27"/>
        <v>#DIV/0!</v>
      </c>
      <c r="N69" s="226">
        <v>75500</v>
      </c>
      <c r="O69" s="226"/>
      <c r="P69" s="205" t="e">
        <f t="shared" si="25"/>
        <v>#DIV/0!</v>
      </c>
      <c r="Q69" s="191">
        <v>75500</v>
      </c>
      <c r="R69" s="191"/>
      <c r="S69" s="206" t="e">
        <f t="shared" si="21"/>
        <v>#DIV/0!</v>
      </c>
    </row>
    <row r="70" spans="1:19" ht="28.5" customHeight="1" x14ac:dyDescent="0.25">
      <c r="A70" s="638"/>
      <c r="B70" s="635"/>
      <c r="C70" s="110">
        <v>7</v>
      </c>
      <c r="D70" s="29" t="s">
        <v>47</v>
      </c>
      <c r="E70" s="106" t="s">
        <v>59</v>
      </c>
      <c r="F70" s="106" t="s">
        <v>58</v>
      </c>
      <c r="G70" s="297"/>
      <c r="H70" s="278"/>
      <c r="I70" s="185" t="e">
        <f t="shared" si="18"/>
        <v>#DIV/0!</v>
      </c>
      <c r="J70" s="196"/>
      <c r="K70" s="183">
        <f t="shared" ref="K70:K72" si="33">$K$1</f>
        <v>0</v>
      </c>
      <c r="L70" s="186" t="e">
        <f t="shared" si="28"/>
        <v>#DIV/0!</v>
      </c>
      <c r="M70" s="187" t="e">
        <f t="shared" si="27"/>
        <v>#DIV/0!</v>
      </c>
      <c r="N70" s="226"/>
      <c r="O70" s="189">
        <v>2244</v>
      </c>
      <c r="P70" s="205">
        <f t="shared" si="25"/>
        <v>0</v>
      </c>
      <c r="Q70" s="191"/>
      <c r="R70" s="192">
        <v>2244</v>
      </c>
      <c r="S70" s="206">
        <f t="shared" si="21"/>
        <v>0</v>
      </c>
    </row>
    <row r="71" spans="1:19" ht="28.5" customHeight="1" x14ac:dyDescent="0.25">
      <c r="A71" s="638"/>
      <c r="B71" s="635"/>
      <c r="C71" s="110">
        <v>8</v>
      </c>
      <c r="D71" s="29" t="s">
        <v>48</v>
      </c>
      <c r="E71" s="106" t="s">
        <v>59</v>
      </c>
      <c r="F71" s="106" t="s">
        <v>58</v>
      </c>
      <c r="G71" s="182">
        <v>1000</v>
      </c>
      <c r="H71" s="182"/>
      <c r="I71" s="185" t="e">
        <f t="shared" si="18"/>
        <v>#DIV/0!</v>
      </c>
      <c r="J71" s="196"/>
      <c r="K71" s="183">
        <f t="shared" si="33"/>
        <v>0</v>
      </c>
      <c r="L71" s="186" t="e">
        <f t="shared" si="28"/>
        <v>#DIV/0!</v>
      </c>
      <c r="M71" s="187" t="e">
        <f t="shared" si="27"/>
        <v>#DIV/0!</v>
      </c>
      <c r="N71" s="226">
        <v>1000</v>
      </c>
      <c r="O71" s="226"/>
      <c r="P71" s="205" t="e">
        <f t="shared" si="25"/>
        <v>#DIV/0!</v>
      </c>
      <c r="Q71" s="191">
        <v>1000</v>
      </c>
      <c r="R71" s="191"/>
      <c r="S71" s="206" t="e">
        <f t="shared" si="21"/>
        <v>#DIV/0!</v>
      </c>
    </row>
    <row r="72" spans="1:19" ht="34.5" customHeight="1" x14ac:dyDescent="0.25">
      <c r="A72" s="638"/>
      <c r="B72" s="635"/>
      <c r="C72" s="646">
        <v>9</v>
      </c>
      <c r="D72" s="641" t="s">
        <v>49</v>
      </c>
      <c r="E72" s="106" t="s">
        <v>59</v>
      </c>
      <c r="F72" s="106" t="s">
        <v>58</v>
      </c>
      <c r="G72" s="182">
        <v>46720</v>
      </c>
      <c r="H72" s="183">
        <v>2244</v>
      </c>
      <c r="I72" s="185">
        <f t="shared" si="18"/>
        <v>20.819964349376114</v>
      </c>
      <c r="J72" s="196"/>
      <c r="K72" s="183">
        <f t="shared" si="33"/>
        <v>0</v>
      </c>
      <c r="L72" s="186" t="e">
        <f t="shared" si="28"/>
        <v>#DIV/0!</v>
      </c>
      <c r="M72" s="187" t="e">
        <f t="shared" si="27"/>
        <v>#DIV/0!</v>
      </c>
      <c r="N72" s="226">
        <v>41760</v>
      </c>
      <c r="O72" s="189">
        <v>2244</v>
      </c>
      <c r="P72" s="205">
        <f t="shared" si="25"/>
        <v>18.609625668449198</v>
      </c>
      <c r="Q72" s="191">
        <v>41760</v>
      </c>
      <c r="R72" s="192">
        <v>2244</v>
      </c>
      <c r="S72" s="206">
        <f t="shared" si="21"/>
        <v>18.609625668449198</v>
      </c>
    </row>
    <row r="73" spans="1:19" ht="45.75" thickBot="1" x14ac:dyDescent="0.3">
      <c r="A73" s="639"/>
      <c r="B73" s="636"/>
      <c r="C73" s="648"/>
      <c r="D73" s="657"/>
      <c r="E73" s="114" t="s">
        <v>101</v>
      </c>
      <c r="F73" s="114" t="s">
        <v>102</v>
      </c>
      <c r="G73" s="208"/>
      <c r="H73" s="207">
        <v>46720</v>
      </c>
      <c r="I73" s="299">
        <f t="shared" si="18"/>
        <v>0</v>
      </c>
      <c r="J73" s="300"/>
      <c r="K73" s="300"/>
      <c r="L73" s="299" t="e">
        <f t="shared" si="28"/>
        <v>#DIV/0!</v>
      </c>
      <c r="M73" s="301" t="e">
        <f>L73-I73</f>
        <v>#DIV/0!</v>
      </c>
      <c r="N73" s="210"/>
      <c r="O73" s="211">
        <v>41760</v>
      </c>
      <c r="P73" s="302">
        <f t="shared" si="25"/>
        <v>0</v>
      </c>
      <c r="Q73" s="213"/>
      <c r="R73" s="214">
        <v>41760</v>
      </c>
      <c r="S73" s="303">
        <f>+Q73/R73</f>
        <v>0</v>
      </c>
    </row>
    <row r="74" spans="1:19" ht="15.75" thickBot="1" x14ac:dyDescent="0.3">
      <c r="A74" s="30"/>
      <c r="B74" s="30"/>
      <c r="C74" s="31"/>
      <c r="D74" s="30"/>
      <c r="E74" s="253"/>
      <c r="F74" s="32"/>
      <c r="G74" s="304"/>
      <c r="H74" s="84"/>
      <c r="I74" s="85"/>
      <c r="J74" s="85"/>
      <c r="K74" s="85"/>
      <c r="L74" s="84"/>
      <c r="M74" s="85"/>
      <c r="N74" s="304"/>
      <c r="O74" s="86"/>
      <c r="P74" s="87"/>
      <c r="Q74" s="305"/>
      <c r="R74" s="86"/>
      <c r="S74" s="87"/>
    </row>
    <row r="75" spans="1:19" ht="39" customHeight="1" thickBot="1" x14ac:dyDescent="0.3">
      <c r="A75" s="34">
        <v>13</v>
      </c>
      <c r="B75" s="71" t="s">
        <v>314</v>
      </c>
      <c r="C75" s="35">
        <v>7</v>
      </c>
      <c r="D75" s="306" t="s">
        <v>315</v>
      </c>
      <c r="E75" s="306" t="s">
        <v>59</v>
      </c>
      <c r="F75" s="306" t="s">
        <v>58</v>
      </c>
      <c r="G75" s="297"/>
      <c r="H75" s="278"/>
      <c r="I75" s="309" t="e">
        <f>G75/H75</f>
        <v>#DIV/0!</v>
      </c>
      <c r="J75" s="309"/>
      <c r="K75" s="308">
        <f t="shared" ref="K75" si="34">$K$1</f>
        <v>0</v>
      </c>
      <c r="L75" s="309" t="e">
        <f>J75/K75</f>
        <v>#DIV/0!</v>
      </c>
      <c r="M75" s="310" t="e">
        <f>L75-I75</f>
        <v>#DIV/0!</v>
      </c>
      <c r="N75" s="311"/>
      <c r="O75" s="312">
        <v>2244</v>
      </c>
      <c r="P75" s="313">
        <f>N75/O75</f>
        <v>0</v>
      </c>
      <c r="Q75" s="314"/>
      <c r="R75" s="315">
        <v>2244</v>
      </c>
      <c r="S75" s="316">
        <f>Q75/R75</f>
        <v>0</v>
      </c>
    </row>
    <row r="76" spans="1:19" s="30" customFormat="1" ht="15.75" thickBot="1" x14ac:dyDescent="0.3">
      <c r="C76" s="31"/>
      <c r="E76" s="253"/>
      <c r="F76" s="32"/>
      <c r="G76" s="216"/>
      <c r="H76" s="61"/>
      <c r="I76" s="62"/>
      <c r="J76" s="62"/>
      <c r="K76" s="62"/>
      <c r="L76" s="61"/>
      <c r="M76" s="62"/>
      <c r="N76" s="216"/>
      <c r="P76" s="51"/>
      <c r="Q76" s="240"/>
      <c r="S76" s="51"/>
    </row>
    <row r="77" spans="1:19" ht="32.25" customHeight="1" x14ac:dyDescent="0.25">
      <c r="A77" s="637">
        <v>14</v>
      </c>
      <c r="B77" s="634" t="s">
        <v>9</v>
      </c>
      <c r="C77" s="111">
        <v>2</v>
      </c>
      <c r="D77" s="169" t="s">
        <v>50</v>
      </c>
      <c r="E77" s="109" t="s">
        <v>59</v>
      </c>
      <c r="F77" s="109" t="s">
        <v>58</v>
      </c>
      <c r="G77" s="170">
        <v>5000</v>
      </c>
      <c r="H77" s="171">
        <v>2244</v>
      </c>
      <c r="I77" s="173">
        <f t="shared" si="18"/>
        <v>2.2281639928698751</v>
      </c>
      <c r="J77" s="293"/>
      <c r="K77" s="171">
        <f t="shared" ref="K77:K78" si="35">$K$1</f>
        <v>0</v>
      </c>
      <c r="L77" s="173" t="e">
        <f t="shared" ref="L77:L78" si="36">J77/K77</f>
        <v>#DIV/0!</v>
      </c>
      <c r="M77" s="175" t="e">
        <f t="shared" ref="M77:M91" si="37">L77-I77</f>
        <v>#DIV/0!</v>
      </c>
      <c r="N77" s="243"/>
      <c r="O77" s="177">
        <v>2244</v>
      </c>
      <c r="P77" s="244">
        <f t="shared" ref="P77:P78" si="38">N77/O77</f>
        <v>0</v>
      </c>
      <c r="Q77" s="179"/>
      <c r="R77" s="180">
        <v>2244</v>
      </c>
      <c r="S77" s="245">
        <f t="shared" si="21"/>
        <v>0</v>
      </c>
    </row>
    <row r="78" spans="1:19" ht="30" x14ac:dyDescent="0.25">
      <c r="A78" s="638"/>
      <c r="B78" s="635"/>
      <c r="C78" s="646">
        <v>4</v>
      </c>
      <c r="D78" s="640" t="s">
        <v>51</v>
      </c>
      <c r="E78" s="106" t="s">
        <v>59</v>
      </c>
      <c r="F78" s="106" t="s">
        <v>58</v>
      </c>
      <c r="G78" s="182">
        <v>21000</v>
      </c>
      <c r="H78" s="183">
        <v>2244</v>
      </c>
      <c r="I78" s="185">
        <f t="shared" si="18"/>
        <v>9.3582887700534751</v>
      </c>
      <c r="J78" s="196"/>
      <c r="K78" s="183">
        <f t="shared" si="35"/>
        <v>0</v>
      </c>
      <c r="L78" s="185" t="e">
        <f t="shared" si="36"/>
        <v>#DIV/0!</v>
      </c>
      <c r="M78" s="187" t="e">
        <f t="shared" si="37"/>
        <v>#DIV/0!</v>
      </c>
      <c r="N78" s="226">
        <v>21000</v>
      </c>
      <c r="O78" s="189">
        <v>2244</v>
      </c>
      <c r="P78" s="205">
        <f t="shared" si="38"/>
        <v>9.3582887700534751</v>
      </c>
      <c r="Q78" s="191">
        <v>21000</v>
      </c>
      <c r="R78" s="192">
        <v>2244</v>
      </c>
      <c r="S78" s="206">
        <f t="shared" si="21"/>
        <v>9.3582887700534751</v>
      </c>
    </row>
    <row r="79" spans="1:19" ht="30.75" thickBot="1" x14ac:dyDescent="0.3">
      <c r="A79" s="639"/>
      <c r="B79" s="636"/>
      <c r="C79" s="648"/>
      <c r="D79" s="656"/>
      <c r="E79" s="114" t="s">
        <v>103</v>
      </c>
      <c r="F79" s="114" t="s">
        <v>104</v>
      </c>
      <c r="G79" s="317"/>
      <c r="H79" s="318"/>
      <c r="I79" s="318"/>
      <c r="J79" s="318"/>
      <c r="K79" s="318"/>
      <c r="L79" s="318"/>
      <c r="M79" s="318"/>
      <c r="N79" s="319"/>
      <c r="O79" s="319"/>
      <c r="P79" s="319"/>
      <c r="Q79" s="257"/>
      <c r="R79" s="257"/>
      <c r="S79" s="257"/>
    </row>
    <row r="80" spans="1:19" s="30" customFormat="1" ht="15.75" thickBot="1" x14ac:dyDescent="0.3">
      <c r="C80" s="31"/>
      <c r="E80" s="253"/>
      <c r="F80" s="32"/>
      <c r="G80" s="216"/>
      <c r="H80" s="61"/>
      <c r="I80" s="62"/>
      <c r="J80" s="62"/>
      <c r="K80" s="62"/>
      <c r="L80" s="61"/>
      <c r="M80" s="62"/>
      <c r="N80" s="216"/>
      <c r="P80" s="51"/>
      <c r="Q80" s="240"/>
      <c r="S80" s="51"/>
    </row>
    <row r="81" spans="1:19" ht="33.75" customHeight="1" thickBot="1" x14ac:dyDescent="0.3">
      <c r="A81" s="637">
        <v>15</v>
      </c>
      <c r="B81" s="634" t="s">
        <v>10</v>
      </c>
      <c r="C81" s="111">
        <v>1</v>
      </c>
      <c r="D81" s="109" t="s">
        <v>52</v>
      </c>
      <c r="E81" s="109" t="s">
        <v>59</v>
      </c>
      <c r="F81" s="109" t="s">
        <v>58</v>
      </c>
      <c r="G81" s="320"/>
      <c r="H81" s="320"/>
      <c r="I81" s="77" t="e">
        <f t="shared" si="18"/>
        <v>#DIV/0!</v>
      </c>
      <c r="J81" s="321"/>
      <c r="K81" s="59">
        <f t="shared" ref="K81:K82" si="39">$K$1</f>
        <v>0</v>
      </c>
      <c r="L81" s="77" t="e">
        <f t="shared" ref="L81" si="40">J81/K81</f>
        <v>#DIV/0!</v>
      </c>
      <c r="M81" s="88" t="e">
        <f t="shared" si="37"/>
        <v>#DIV/0!</v>
      </c>
      <c r="N81" s="322"/>
      <c r="O81" s="37"/>
      <c r="P81" s="97" t="e">
        <f t="shared" ref="P81" si="41">N81/O81</f>
        <v>#DIV/0!</v>
      </c>
      <c r="Q81" s="323"/>
      <c r="R81" s="39"/>
      <c r="S81" s="102" t="e">
        <f t="shared" si="21"/>
        <v>#DIV/0!</v>
      </c>
    </row>
    <row r="82" spans="1:19" ht="37.5" customHeight="1" thickBot="1" x14ac:dyDescent="0.3">
      <c r="A82" s="639"/>
      <c r="B82" s="636"/>
      <c r="C82" s="112">
        <v>3</v>
      </c>
      <c r="D82" s="114" t="s">
        <v>316</v>
      </c>
      <c r="E82" s="114" t="s">
        <v>59</v>
      </c>
      <c r="F82" s="114" t="s">
        <v>58</v>
      </c>
      <c r="G82" s="320"/>
      <c r="H82" s="320"/>
      <c r="I82" s="80" t="e">
        <f>G82/H82</f>
        <v>#DIV/0!</v>
      </c>
      <c r="J82" s="324"/>
      <c r="K82" s="60">
        <f t="shared" si="39"/>
        <v>0</v>
      </c>
      <c r="L82" s="80" t="e">
        <f>J82/K82</f>
        <v>#DIV/0!</v>
      </c>
      <c r="M82" s="105" t="e">
        <f t="shared" si="37"/>
        <v>#DIV/0!</v>
      </c>
      <c r="N82" s="325"/>
      <c r="O82" s="38"/>
      <c r="P82" s="95" t="e">
        <f>N82/O82</f>
        <v>#DIV/0!</v>
      </c>
      <c r="Q82" s="326"/>
      <c r="R82" s="40"/>
      <c r="S82" s="103" t="e">
        <f>Q82/R82</f>
        <v>#DIV/0!</v>
      </c>
    </row>
    <row r="83" spans="1:19" s="30" customFormat="1" ht="15.75" thickBot="1" x14ac:dyDescent="0.3">
      <c r="C83" s="31"/>
      <c r="D83" s="75"/>
      <c r="E83" s="32"/>
      <c r="F83" s="32"/>
      <c r="G83" s="216"/>
      <c r="H83" s="61"/>
      <c r="I83" s="62"/>
      <c r="J83" s="216"/>
      <c r="K83" s="61"/>
      <c r="L83" s="62"/>
      <c r="M83" s="62"/>
      <c r="N83" s="216"/>
      <c r="P83" s="51"/>
      <c r="Q83" s="240"/>
      <c r="S83" s="51"/>
    </row>
    <row r="84" spans="1:19" ht="63.75" customHeight="1" thickBot="1" x14ac:dyDescent="0.3">
      <c r="A84" s="72">
        <v>16</v>
      </c>
      <c r="B84" s="73" t="s">
        <v>11</v>
      </c>
      <c r="C84" s="35">
        <v>1</v>
      </c>
      <c r="D84" s="306" t="s">
        <v>53</v>
      </c>
      <c r="E84" s="306" t="s">
        <v>59</v>
      </c>
      <c r="F84" s="306" t="s">
        <v>58</v>
      </c>
      <c r="G84" s="307">
        <v>1910</v>
      </c>
      <c r="H84" s="307">
        <v>2244</v>
      </c>
      <c r="I84" s="64">
        <f t="shared" si="18"/>
        <v>0.85115864527629237</v>
      </c>
      <c r="J84" s="92"/>
      <c r="K84" s="63">
        <f t="shared" ref="K84" si="42">$K$1</f>
        <v>0</v>
      </c>
      <c r="L84" s="90" t="e">
        <f t="shared" ref="L84" si="43">J84/K84</f>
        <v>#DIV/0!</v>
      </c>
      <c r="M84" s="104" t="e">
        <f t="shared" si="37"/>
        <v>#DIV/0!</v>
      </c>
      <c r="N84" s="329">
        <v>1910</v>
      </c>
      <c r="O84" s="41"/>
      <c r="P84" s="96" t="e">
        <f t="shared" ref="P84" si="44">N84/O84</f>
        <v>#DIV/0!</v>
      </c>
      <c r="Q84" s="330">
        <v>1910</v>
      </c>
      <c r="R84" s="42"/>
      <c r="S84" s="101" t="e">
        <f t="shared" si="21"/>
        <v>#DIV/0!</v>
      </c>
    </row>
    <row r="85" spans="1:19" s="30" customFormat="1" ht="15.75" thickBot="1" x14ac:dyDescent="0.3">
      <c r="C85" s="31"/>
      <c r="E85" s="32"/>
      <c r="F85" s="32"/>
      <c r="G85" s="240"/>
      <c r="H85" s="61"/>
      <c r="I85" s="62"/>
      <c r="J85" s="93"/>
      <c r="K85" s="62"/>
      <c r="L85" s="93"/>
      <c r="M85" s="62"/>
      <c r="N85" s="240"/>
      <c r="P85" s="51"/>
      <c r="Q85" s="240"/>
      <c r="S85" s="100"/>
    </row>
    <row r="86" spans="1:19" ht="30.75" thickBot="1" x14ac:dyDescent="0.3">
      <c r="A86" s="74">
        <v>19</v>
      </c>
      <c r="B86" s="71" t="s">
        <v>12</v>
      </c>
      <c r="C86" s="35">
        <v>1</v>
      </c>
      <c r="D86" s="36" t="s">
        <v>54</v>
      </c>
      <c r="E86" s="306" t="s">
        <v>59</v>
      </c>
      <c r="F86" s="36" t="s">
        <v>58</v>
      </c>
      <c r="G86" s="327"/>
      <c r="H86" s="328"/>
      <c r="I86" s="64" t="e">
        <f>G86/H86</f>
        <v>#DIV/0!</v>
      </c>
      <c r="J86" s="92"/>
      <c r="K86" s="63">
        <f t="shared" ref="K86" si="45">$K$1</f>
        <v>0</v>
      </c>
      <c r="L86" s="90" t="e">
        <f>J86/K86</f>
        <v>#DIV/0!</v>
      </c>
      <c r="M86" s="104" t="e">
        <f t="shared" si="37"/>
        <v>#DIV/0!</v>
      </c>
      <c r="N86" s="329"/>
      <c r="O86" s="41"/>
      <c r="P86" s="96" t="e">
        <f>N86/O86</f>
        <v>#DIV/0!</v>
      </c>
      <c r="Q86" s="330"/>
      <c r="R86" s="42"/>
      <c r="S86" s="101" t="e">
        <f t="shared" si="21"/>
        <v>#DIV/0!</v>
      </c>
    </row>
    <row r="87" spans="1:19" ht="15.75" thickBot="1" x14ac:dyDescent="0.3">
      <c r="E87" s="1"/>
      <c r="F87" s="1"/>
      <c r="G87" s="91"/>
      <c r="H87" s="65"/>
      <c r="I87" s="94"/>
      <c r="J87" s="91"/>
      <c r="K87" s="94"/>
      <c r="L87" s="91"/>
      <c r="M87" s="65"/>
      <c r="N87" s="98"/>
      <c r="Q87" s="98"/>
    </row>
    <row r="88" spans="1:19" ht="41.25" customHeight="1" thickBot="1" x14ac:dyDescent="0.3">
      <c r="A88" s="72">
        <v>20</v>
      </c>
      <c r="B88" s="73" t="s">
        <v>317</v>
      </c>
      <c r="C88" s="35" t="s">
        <v>324</v>
      </c>
      <c r="D88" s="306" t="s">
        <v>325</v>
      </c>
      <c r="E88" s="306" t="s">
        <v>59</v>
      </c>
      <c r="F88" s="306" t="s">
        <v>58</v>
      </c>
      <c r="G88" s="307">
        <v>203210</v>
      </c>
      <c r="H88" s="308">
        <v>2244</v>
      </c>
      <c r="I88" s="331">
        <f>G88/H88</f>
        <v>90.557040998217474</v>
      </c>
      <c r="J88" s="332"/>
      <c r="K88" s="308">
        <f t="shared" ref="K88" si="46">$K$1</f>
        <v>0</v>
      </c>
      <c r="L88" s="333" t="e">
        <f>J88/K88</f>
        <v>#DIV/0!</v>
      </c>
      <c r="M88" s="310" t="e">
        <f t="shared" si="37"/>
        <v>#DIV/0!</v>
      </c>
      <c r="N88" s="311">
        <v>108520</v>
      </c>
      <c r="O88" s="312">
        <v>2244</v>
      </c>
      <c r="P88" s="313">
        <f>N88/O88</f>
        <v>48.360071301247771</v>
      </c>
      <c r="Q88" s="314">
        <v>108330</v>
      </c>
      <c r="R88" s="315">
        <v>2244</v>
      </c>
      <c r="S88" s="316">
        <f>Q88/R88</f>
        <v>48.275401069518715</v>
      </c>
    </row>
    <row r="89" spans="1:19" ht="15.75" thickBot="1" x14ac:dyDescent="0.3">
      <c r="E89" s="1"/>
      <c r="F89" s="1"/>
      <c r="G89" s="91"/>
      <c r="H89" s="65"/>
      <c r="I89" s="94"/>
      <c r="J89" s="91"/>
      <c r="K89" s="94"/>
      <c r="L89" s="91"/>
      <c r="M89" s="65"/>
      <c r="N89" s="98"/>
      <c r="Q89" s="98"/>
    </row>
    <row r="90" spans="1:19" ht="45" x14ac:dyDescent="0.25">
      <c r="A90" s="649">
        <v>50</v>
      </c>
      <c r="B90" s="651" t="s">
        <v>318</v>
      </c>
      <c r="C90" s="111">
        <v>1</v>
      </c>
      <c r="D90" s="55" t="s">
        <v>319</v>
      </c>
      <c r="E90" s="109" t="s">
        <v>59</v>
      </c>
      <c r="F90" s="109" t="s">
        <v>58</v>
      </c>
      <c r="G90" s="170">
        <v>23330</v>
      </c>
      <c r="H90" s="171">
        <v>2244</v>
      </c>
      <c r="I90" s="334">
        <f>G90/H90</f>
        <v>10.396613190730838</v>
      </c>
      <c r="J90" s="335"/>
      <c r="K90" s="171">
        <f t="shared" ref="K90:K91" si="47">$K$1</f>
        <v>0</v>
      </c>
      <c r="L90" s="174" t="e">
        <f>J90/K90</f>
        <v>#DIV/0!</v>
      </c>
      <c r="M90" s="175" t="e">
        <f t="shared" si="37"/>
        <v>#DIV/0!</v>
      </c>
      <c r="N90" s="243">
        <v>20340</v>
      </c>
      <c r="O90" s="177">
        <v>2244</v>
      </c>
      <c r="P90" s="244">
        <f>N90/O90</f>
        <v>9.0641711229946527</v>
      </c>
      <c r="Q90" s="179">
        <v>17290</v>
      </c>
      <c r="R90" s="180">
        <v>2244</v>
      </c>
      <c r="S90" s="245">
        <f>Q90/R90</f>
        <v>7.7049910873440286</v>
      </c>
    </row>
    <row r="91" spans="1:19" ht="45.75" thickBot="1" x14ac:dyDescent="0.3">
      <c r="A91" s="650"/>
      <c r="B91" s="652"/>
      <c r="C91" s="82">
        <v>2</v>
      </c>
      <c r="D91" s="54" t="s">
        <v>320</v>
      </c>
      <c r="E91" s="280" t="s">
        <v>59</v>
      </c>
      <c r="F91" s="280" t="s">
        <v>58</v>
      </c>
      <c r="G91" s="281">
        <v>89910</v>
      </c>
      <c r="H91" s="282">
        <v>2244</v>
      </c>
      <c r="I91" s="336">
        <f>G91/H91</f>
        <v>40.066844919786099</v>
      </c>
      <c r="J91" s="337"/>
      <c r="K91" s="232">
        <f t="shared" si="47"/>
        <v>0</v>
      </c>
      <c r="L91" s="338" t="e">
        <f>J91/K91</f>
        <v>#DIV/0!</v>
      </c>
      <c r="M91" s="286" t="e">
        <f t="shared" si="37"/>
        <v>#DIV/0!</v>
      </c>
      <c r="N91" s="339">
        <v>71630</v>
      </c>
      <c r="O91" s="252">
        <v>2244</v>
      </c>
      <c r="P91" s="340">
        <f>N91/O91</f>
        <v>31.920677361853834</v>
      </c>
      <c r="Q91" s="341">
        <v>74640</v>
      </c>
      <c r="R91" s="291">
        <v>2244</v>
      </c>
      <c r="S91" s="292">
        <f>Q91/R91</f>
        <v>33.262032085561501</v>
      </c>
    </row>
    <row r="92" spans="1:19" x14ac:dyDescent="0.25">
      <c r="G92" s="65"/>
      <c r="H92" s="65"/>
      <c r="I92" s="65"/>
      <c r="J92" s="65"/>
      <c r="K92" s="65"/>
      <c r="L92" s="65"/>
      <c r="M92" s="65"/>
    </row>
    <row r="93" spans="1:19" x14ac:dyDescent="0.25">
      <c r="G93" s="342"/>
      <c r="H93" s="65"/>
      <c r="I93" s="65"/>
      <c r="J93" s="65"/>
      <c r="K93" s="65"/>
      <c r="L93" s="65"/>
      <c r="M93" s="65"/>
      <c r="N93" s="342"/>
      <c r="Q93" s="342"/>
    </row>
    <row r="94" spans="1:19" x14ac:dyDescent="0.25">
      <c r="G94" s="342"/>
      <c r="H94" s="342"/>
      <c r="I94" s="342"/>
      <c r="J94" s="342"/>
      <c r="K94" s="342"/>
      <c r="L94" s="342"/>
      <c r="M94" s="342"/>
      <c r="N94" s="342"/>
      <c r="O94" s="56"/>
      <c r="P94" s="56"/>
      <c r="Q94" s="342"/>
      <c r="R94" s="56"/>
      <c r="S94" s="56"/>
    </row>
    <row r="95" spans="1:19" x14ac:dyDescent="0.25">
      <c r="N95" s="58"/>
      <c r="O95" s="58"/>
      <c r="P95" s="58"/>
      <c r="Q95" s="58"/>
    </row>
    <row r="96" spans="1:19" x14ac:dyDescent="0.25">
      <c r="G96" s="57"/>
    </row>
  </sheetData>
  <sheetProtection algorithmName="SHA-512" hashValue="3TEpjhxOEIuKi5zapF2CU3CUUxSGvKW/Uc+CjqwvRO5yeFk4UlmIPirqaY1AfWeP/Dr2Rl0wcbxYj5u40huuDQ==" saltValue="ZKwe40ZGwt4FS0gMJvMAVQ==" spinCount="100000" sheet="1" objects="1" scenarios="1"/>
  <customSheetViews>
    <customSheetView guid="{FD66CCA4-E734-40F6-A42D-704ADC03C8FF}" scale="110" showPageBreaks="1" fitToPage="1" view="pageBreakPreview" showRuler="0" topLeftCell="A100">
      <selection activeCell="D108" sqref="D108"/>
      <rowBreaks count="5" manualBreakCount="5">
        <brk id="25" max="16" man="1"/>
        <brk id="52" max="16" man="1"/>
        <brk id="69" max="16383" man="1"/>
        <brk id="94" max="16" man="1"/>
        <brk id="95" max="16" man="1"/>
      </rowBreaks>
      <pageMargins left="0.7" right="0.7" top="0.75" bottom="0.75" header="0.3" footer="0.3"/>
      <pageSetup paperSize="8" scale="56" fitToHeight="0" orientation="landscape" r:id="rId1"/>
      <headerFooter alignWithMargins="0"/>
    </customSheetView>
    <customSheetView guid="{0CDFE071-D2BF-4AC9-96FE-3C7CC2EB89D1}" scale="110" showPageBreaks="1" fitToPage="1" view="pageBreakPreview">
      <selection activeCell="H1" sqref="H1"/>
      <rowBreaks count="4" manualBreakCount="4">
        <brk id="25" max="16" man="1"/>
        <brk id="52" max="16" man="1"/>
        <brk id="69" max="16383" man="1"/>
        <brk id="95" max="16" man="1"/>
      </rowBreaks>
      <pageMargins left="0.7" right="0.7" top="0.75" bottom="0.75" header="0.3" footer="0.3"/>
      <pageSetup paperSize="8" scale="55" fitToHeight="0" orientation="landscape" r:id="rId2"/>
    </customSheetView>
    <customSheetView guid="{5274FD7E-76C2-47C3-8C9C-C2C181076605}" scale="110" showPageBreaks="1" fitToPage="1" view="pageBreakPreview" showRuler="0">
      <selection activeCell="J2" sqref="J2"/>
      <rowBreaks count="5" manualBreakCount="5">
        <brk id="25" max="16" man="1"/>
        <brk id="52" max="16" man="1"/>
        <brk id="69" max="16383" man="1"/>
        <brk id="94" max="16" man="1"/>
        <brk id="95" max="16" man="1"/>
      </rowBreaks>
      <pageMargins left="0.7" right="0.7" top="0.75" bottom="0.75" header="0.3" footer="0.3"/>
      <pageSetup paperSize="8" scale="55" fitToHeight="0" orientation="landscape" r:id="rId3"/>
      <headerFooter alignWithMargins="0"/>
    </customSheetView>
  </customSheetViews>
  <mergeCells count="69">
    <mergeCell ref="D78:D79"/>
    <mergeCell ref="C66:C67"/>
    <mergeCell ref="D66:D67"/>
    <mergeCell ref="C68:C69"/>
    <mergeCell ref="D68:D69"/>
    <mergeCell ref="C72:C73"/>
    <mergeCell ref="D72:D73"/>
    <mergeCell ref="C78:C79"/>
    <mergeCell ref="D62:D63"/>
    <mergeCell ref="C64:C65"/>
    <mergeCell ref="D64:D65"/>
    <mergeCell ref="C46:C47"/>
    <mergeCell ref="D46:D47"/>
    <mergeCell ref="C59:C61"/>
    <mergeCell ref="D59:D61"/>
    <mergeCell ref="C48:C49"/>
    <mergeCell ref="D48:D49"/>
    <mergeCell ref="D55:D57"/>
    <mergeCell ref="C55:C57"/>
    <mergeCell ref="C62:C63"/>
    <mergeCell ref="C39:C41"/>
    <mergeCell ref="D39:D41"/>
    <mergeCell ref="C42:C43"/>
    <mergeCell ref="D42:D43"/>
    <mergeCell ref="D21:D22"/>
    <mergeCell ref="C29:C31"/>
    <mergeCell ref="D29:D31"/>
    <mergeCell ref="C6:C7"/>
    <mergeCell ref="D6:D7"/>
    <mergeCell ref="C8:C9"/>
    <mergeCell ref="D8:D9"/>
    <mergeCell ref="A90:A91"/>
    <mergeCell ref="B90:B91"/>
    <mergeCell ref="A36:A37"/>
    <mergeCell ref="B36:B37"/>
    <mergeCell ref="A39:A43"/>
    <mergeCell ref="B39:B43"/>
    <mergeCell ref="A59:A73"/>
    <mergeCell ref="B59:B73"/>
    <mergeCell ref="A77:A79"/>
    <mergeCell ref="B77:B79"/>
    <mergeCell ref="B81:B82"/>
    <mergeCell ref="A81:A82"/>
    <mergeCell ref="C11:C12"/>
    <mergeCell ref="C13:C14"/>
    <mergeCell ref="C24:C25"/>
    <mergeCell ref="C26:C27"/>
    <mergeCell ref="C15:C16"/>
    <mergeCell ref="C18:C20"/>
    <mergeCell ref="C21:C22"/>
    <mergeCell ref="D11:D12"/>
    <mergeCell ref="D13:D14"/>
    <mergeCell ref="D24:D25"/>
    <mergeCell ref="D26:D27"/>
    <mergeCell ref="D15:D16"/>
    <mergeCell ref="D18:D20"/>
    <mergeCell ref="A45:A52"/>
    <mergeCell ref="B45:B52"/>
    <mergeCell ref="A54:A57"/>
    <mergeCell ref="B54:B57"/>
    <mergeCell ref="A24:A31"/>
    <mergeCell ref="B24:B31"/>
    <mergeCell ref="A33:A34"/>
    <mergeCell ref="B33:B34"/>
    <mergeCell ref="A2:B2"/>
    <mergeCell ref="B3:B16"/>
    <mergeCell ref="A3:A16"/>
    <mergeCell ref="A18:A22"/>
    <mergeCell ref="B18:B22"/>
  </mergeCells>
  <phoneticPr fontId="25" type="noConversion"/>
  <pageMargins left="0.7" right="0.7" top="0.75" bottom="0.32552083333333331" header="0.3" footer="0.3"/>
  <pageSetup paperSize="8" scale="64" fitToHeight="0" orientation="landscape" r:id="rId4"/>
  <headerFooter>
    <oddHeader>&amp;CCOMUNE DI BORGO VERCELLI</oddHeader>
  </headerFooter>
  <rowBreaks count="4" manualBreakCount="4">
    <brk id="22" max="16383" man="1"/>
    <brk id="43" max="16383" man="1"/>
    <brk id="58" max="16383" man="1"/>
    <brk id="79"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U65392"/>
  <sheetViews>
    <sheetView view="pageLayout" topLeftCell="A76" zoomScaleNormal="100" workbookViewId="0">
      <selection activeCell="W52" sqref="W52"/>
    </sheetView>
  </sheetViews>
  <sheetFormatPr defaultRowHeight="12.75" x14ac:dyDescent="0.25"/>
  <cols>
    <col min="1" max="1" width="8.5703125" style="5" customWidth="1"/>
    <col min="2" max="2" width="12.28515625" style="5" customWidth="1"/>
    <col min="3" max="3" width="7.5703125" style="5" customWidth="1"/>
    <col min="4" max="4" width="6.42578125" style="5" customWidth="1"/>
    <col min="5" max="5" width="4.85546875" style="5" customWidth="1"/>
    <col min="6" max="6" width="7.140625" style="5" customWidth="1"/>
    <col min="7" max="7" width="6.5703125" style="5" customWidth="1"/>
    <col min="8" max="8" width="7.28515625" style="5" customWidth="1"/>
    <col min="9" max="9" width="6.5703125" style="5" customWidth="1"/>
    <col min="10" max="10" width="7.140625" style="5" customWidth="1"/>
    <col min="11" max="11" width="6.5703125" style="5" customWidth="1"/>
    <col min="12" max="12" width="6.85546875" style="5" customWidth="1"/>
    <col min="13" max="13" width="6.5703125" style="5" customWidth="1"/>
    <col min="14" max="14" width="7" style="5" customWidth="1"/>
    <col min="15" max="15" width="9.140625" style="5"/>
    <col min="16" max="16" width="12.28515625" style="5" customWidth="1"/>
    <col min="17" max="17" width="7.140625" style="5" customWidth="1"/>
    <col min="18" max="18" width="4.5703125" style="5" customWidth="1"/>
    <col min="19" max="244" width="9.140625" style="5"/>
    <col min="245" max="245" width="14.140625" style="5" bestFit="1" customWidth="1"/>
    <col min="246" max="16384" width="9.140625" style="5"/>
  </cols>
  <sheetData>
    <row r="1" spans="1:23" ht="18" customHeight="1" thickBot="1" x14ac:dyDescent="0.3">
      <c r="A1" s="673" t="s">
        <v>330</v>
      </c>
      <c r="B1" s="673"/>
      <c r="C1" s="673"/>
      <c r="D1" s="673"/>
      <c r="E1" s="673"/>
      <c r="F1" s="673"/>
      <c r="G1" s="673"/>
      <c r="H1" s="673"/>
      <c r="I1" s="673"/>
      <c r="J1" s="673"/>
      <c r="K1" s="673"/>
      <c r="L1" s="673"/>
      <c r="M1" s="673"/>
      <c r="N1" s="673"/>
    </row>
    <row r="2" spans="1:23" ht="26.25" customHeight="1" x14ac:dyDescent="0.25">
      <c r="A2" s="6"/>
      <c r="B2" s="6"/>
      <c r="C2" s="6"/>
      <c r="D2" s="6"/>
      <c r="E2" s="6"/>
      <c r="F2" s="6"/>
      <c r="G2" s="6"/>
      <c r="H2" s="6"/>
      <c r="I2" s="6"/>
      <c r="J2" s="6"/>
      <c r="K2" s="6"/>
      <c r="L2" s="6"/>
      <c r="M2" s="6"/>
      <c r="N2" s="6"/>
      <c r="O2" s="7"/>
      <c r="P2" s="7"/>
      <c r="Q2" s="7"/>
      <c r="R2" s="7"/>
      <c r="S2" s="7"/>
      <c r="T2" s="7"/>
      <c r="U2" s="7"/>
      <c r="V2" s="7"/>
      <c r="W2" s="7"/>
    </row>
    <row r="3" spans="1:23" s="7" customFormat="1" ht="51" customHeight="1" x14ac:dyDescent="0.25">
      <c r="A3" s="674" t="s">
        <v>258</v>
      </c>
      <c r="B3" s="675"/>
      <c r="C3" s="675"/>
      <c r="D3" s="676"/>
      <c r="E3" s="677"/>
      <c r="F3" s="678"/>
      <c r="G3" s="678"/>
      <c r="H3" s="679"/>
      <c r="I3" s="680" t="s">
        <v>332</v>
      </c>
      <c r="J3" s="680"/>
      <c r="K3" s="680"/>
      <c r="L3" s="680"/>
      <c r="M3" s="680"/>
      <c r="N3" s="680"/>
    </row>
    <row r="4" spans="1:23" s="7" customFormat="1" ht="12.75" customHeight="1" x14ac:dyDescent="0.25">
      <c r="A4" s="689" t="s">
        <v>259</v>
      </c>
      <c r="B4" s="690"/>
      <c r="C4" s="690"/>
      <c r="D4" s="691"/>
      <c r="E4" s="695"/>
      <c r="F4" s="696"/>
      <c r="G4" s="696"/>
      <c r="H4" s="696"/>
      <c r="I4" s="697" t="s">
        <v>333</v>
      </c>
      <c r="J4" s="698"/>
      <c r="K4" s="698"/>
      <c r="L4" s="699"/>
      <c r="M4" s="699"/>
      <c r="N4" s="700"/>
    </row>
    <row r="5" spans="1:23" s="7" customFormat="1" ht="21.75" customHeight="1" x14ac:dyDescent="0.25">
      <c r="A5" s="692"/>
      <c r="B5" s="693"/>
      <c r="C5" s="693"/>
      <c r="D5" s="694"/>
      <c r="E5" s="696"/>
      <c r="F5" s="696"/>
      <c r="G5" s="696"/>
      <c r="H5" s="696"/>
      <c r="I5" s="701"/>
      <c r="J5" s="702"/>
      <c r="K5" s="702"/>
      <c r="L5" s="702"/>
      <c r="M5" s="702"/>
      <c r="N5" s="703"/>
    </row>
    <row r="6" spans="1:23" s="7" customFormat="1" ht="21.75" customHeight="1" x14ac:dyDescent="0.25">
      <c r="A6" s="704" t="s">
        <v>260</v>
      </c>
      <c r="B6" s="705"/>
      <c r="C6" s="705"/>
      <c r="D6" s="706"/>
      <c r="E6" s="710" t="s">
        <v>343</v>
      </c>
      <c r="F6" s="710"/>
      <c r="G6" s="710"/>
      <c r="H6" s="711"/>
      <c r="I6" s="714" t="s">
        <v>261</v>
      </c>
      <c r="J6" s="714"/>
      <c r="K6" s="714"/>
      <c r="L6" s="714"/>
      <c r="M6" s="714"/>
      <c r="N6" s="714"/>
    </row>
    <row r="7" spans="1:23" s="7" customFormat="1" ht="27" customHeight="1" x14ac:dyDescent="0.25">
      <c r="A7" s="707"/>
      <c r="B7" s="708"/>
      <c r="C7" s="708"/>
      <c r="D7" s="709"/>
      <c r="E7" s="712"/>
      <c r="F7" s="712"/>
      <c r="G7" s="712"/>
      <c r="H7" s="713"/>
      <c r="I7" s="715">
        <v>2019</v>
      </c>
      <c r="J7" s="716"/>
      <c r="K7" s="717">
        <v>2020</v>
      </c>
      <c r="L7" s="717"/>
      <c r="M7" s="717">
        <v>2021</v>
      </c>
      <c r="N7" s="717"/>
    </row>
    <row r="8" spans="1:23" s="7" customFormat="1" ht="31.5" customHeight="1" x14ac:dyDescent="0.25">
      <c r="A8" s="681" t="s">
        <v>262</v>
      </c>
      <c r="B8" s="682"/>
      <c r="C8" s="682"/>
      <c r="D8" s="683"/>
      <c r="E8" s="684" t="s">
        <v>344</v>
      </c>
      <c r="F8" s="684"/>
      <c r="G8" s="684"/>
      <c r="H8" s="685"/>
      <c r="I8" s="686" t="s">
        <v>263</v>
      </c>
      <c r="J8" s="687"/>
      <c r="K8" s="688" t="s">
        <v>263</v>
      </c>
      <c r="L8" s="688"/>
      <c r="M8" s="688" t="s">
        <v>263</v>
      </c>
      <c r="N8" s="688"/>
    </row>
    <row r="9" spans="1:23" ht="38.25" customHeight="1" x14ac:dyDescent="0.25">
      <c r="A9" s="666" t="s">
        <v>264</v>
      </c>
      <c r="B9" s="667"/>
      <c r="C9" s="668" t="s">
        <v>345</v>
      </c>
      <c r="D9" s="669"/>
      <c r="E9" s="669"/>
      <c r="F9" s="669"/>
      <c r="G9" s="669"/>
      <c r="H9" s="669"/>
      <c r="I9" s="669"/>
      <c r="J9" s="669"/>
      <c r="K9" s="669"/>
      <c r="L9" s="669"/>
      <c r="M9" s="669"/>
      <c r="N9" s="670"/>
      <c r="R9" s="8"/>
    </row>
    <row r="10" spans="1:23" ht="19.5" customHeight="1" x14ac:dyDescent="0.25">
      <c r="A10" s="718" t="s">
        <v>265</v>
      </c>
      <c r="B10" s="719"/>
      <c r="C10" s="724" t="s">
        <v>334</v>
      </c>
      <c r="D10" s="725"/>
      <c r="E10" s="725"/>
      <c r="F10" s="725"/>
      <c r="G10" s="725"/>
      <c r="H10" s="725"/>
      <c r="I10" s="725"/>
      <c r="J10" s="725"/>
      <c r="K10" s="725"/>
      <c r="L10" s="725"/>
      <c r="M10" s="725"/>
      <c r="N10" s="726"/>
    </row>
    <row r="11" spans="1:23" ht="19.5" customHeight="1" x14ac:dyDescent="0.25">
      <c r="A11" s="720"/>
      <c r="B11" s="721"/>
      <c r="C11" s="727"/>
      <c r="D11" s="728"/>
      <c r="E11" s="728"/>
      <c r="F11" s="728"/>
      <c r="G11" s="728"/>
      <c r="H11" s="728"/>
      <c r="I11" s="728"/>
      <c r="J11" s="728"/>
      <c r="K11" s="728"/>
      <c r="L11" s="728"/>
      <c r="M11" s="728"/>
      <c r="N11" s="729"/>
    </row>
    <row r="12" spans="1:23" ht="22.5" customHeight="1" x14ac:dyDescent="0.25">
      <c r="A12" s="720"/>
      <c r="B12" s="721"/>
      <c r="C12" s="727"/>
      <c r="D12" s="728"/>
      <c r="E12" s="728"/>
      <c r="F12" s="728"/>
      <c r="G12" s="728"/>
      <c r="H12" s="728"/>
      <c r="I12" s="728"/>
      <c r="J12" s="728"/>
      <c r="K12" s="728"/>
      <c r="L12" s="728"/>
      <c r="M12" s="728"/>
      <c r="N12" s="729"/>
    </row>
    <row r="13" spans="1:23" ht="31.5" customHeight="1" x14ac:dyDescent="0.25">
      <c r="A13" s="720"/>
      <c r="B13" s="721"/>
      <c r="C13" s="727"/>
      <c r="D13" s="728"/>
      <c r="E13" s="728"/>
      <c r="F13" s="728"/>
      <c r="G13" s="728"/>
      <c r="H13" s="728"/>
      <c r="I13" s="728"/>
      <c r="J13" s="728"/>
      <c r="K13" s="728"/>
      <c r="L13" s="728"/>
      <c r="M13" s="728"/>
      <c r="N13" s="729"/>
    </row>
    <row r="14" spans="1:23" ht="18.75" hidden="1" customHeight="1" x14ac:dyDescent="0.25">
      <c r="A14" s="720"/>
      <c r="B14" s="721"/>
      <c r="C14" s="727"/>
      <c r="D14" s="728"/>
      <c r="E14" s="728"/>
      <c r="F14" s="728"/>
      <c r="G14" s="728"/>
      <c r="H14" s="728"/>
      <c r="I14" s="728"/>
      <c r="J14" s="728"/>
      <c r="K14" s="728"/>
      <c r="L14" s="728"/>
      <c r="M14" s="728"/>
      <c r="N14" s="729"/>
    </row>
    <row r="15" spans="1:23" ht="16.5" hidden="1" customHeight="1" x14ac:dyDescent="0.25">
      <c r="A15" s="720"/>
      <c r="B15" s="721"/>
      <c r="C15" s="727"/>
      <c r="D15" s="728"/>
      <c r="E15" s="728"/>
      <c r="F15" s="728"/>
      <c r="G15" s="728"/>
      <c r="H15" s="728"/>
      <c r="I15" s="728"/>
      <c r="J15" s="728"/>
      <c r="K15" s="728"/>
      <c r="L15" s="728"/>
      <c r="M15" s="728"/>
      <c r="N15" s="729"/>
    </row>
    <row r="16" spans="1:23" ht="23.25" hidden="1" customHeight="1" x14ac:dyDescent="0.25">
      <c r="A16" s="720"/>
      <c r="B16" s="721"/>
      <c r="C16" s="727"/>
      <c r="D16" s="728"/>
      <c r="E16" s="728"/>
      <c r="F16" s="728"/>
      <c r="G16" s="728"/>
      <c r="H16" s="728"/>
      <c r="I16" s="728"/>
      <c r="J16" s="728"/>
      <c r="K16" s="728"/>
      <c r="L16" s="728"/>
      <c r="M16" s="728"/>
      <c r="N16" s="729"/>
    </row>
    <row r="17" spans="1:166" ht="20.25" hidden="1" customHeight="1" x14ac:dyDescent="0.25">
      <c r="A17" s="720"/>
      <c r="B17" s="721"/>
      <c r="C17" s="727"/>
      <c r="D17" s="728"/>
      <c r="E17" s="728"/>
      <c r="F17" s="728"/>
      <c r="G17" s="728"/>
      <c r="H17" s="728"/>
      <c r="I17" s="728"/>
      <c r="J17" s="728"/>
      <c r="K17" s="728"/>
      <c r="L17" s="728"/>
      <c r="M17" s="728"/>
      <c r="N17" s="729"/>
    </row>
    <row r="18" spans="1:166" ht="13.5" hidden="1" customHeight="1" x14ac:dyDescent="0.25">
      <c r="A18" s="720"/>
      <c r="B18" s="721"/>
      <c r="C18" s="727"/>
      <c r="D18" s="728"/>
      <c r="E18" s="728"/>
      <c r="F18" s="728"/>
      <c r="G18" s="728"/>
      <c r="H18" s="728"/>
      <c r="I18" s="728"/>
      <c r="J18" s="728"/>
      <c r="K18" s="728"/>
      <c r="L18" s="728"/>
      <c r="M18" s="728"/>
      <c r="N18" s="729"/>
    </row>
    <row r="19" spans="1:166" ht="13.5" hidden="1" customHeight="1" x14ac:dyDescent="0.25">
      <c r="A19" s="720"/>
      <c r="B19" s="721"/>
      <c r="C19" s="727"/>
      <c r="D19" s="728"/>
      <c r="E19" s="728"/>
      <c r="F19" s="728"/>
      <c r="G19" s="728"/>
      <c r="H19" s="728"/>
      <c r="I19" s="728"/>
      <c r="J19" s="728"/>
      <c r="K19" s="728"/>
      <c r="L19" s="728"/>
      <c r="M19" s="728"/>
      <c r="N19" s="729"/>
    </row>
    <row r="20" spans="1:166" ht="13.5" customHeight="1" x14ac:dyDescent="0.25">
      <c r="A20" s="720"/>
      <c r="B20" s="721"/>
      <c r="C20" s="727"/>
      <c r="D20" s="728"/>
      <c r="E20" s="728"/>
      <c r="F20" s="728"/>
      <c r="G20" s="728"/>
      <c r="H20" s="728"/>
      <c r="I20" s="728"/>
      <c r="J20" s="728"/>
      <c r="K20" s="728"/>
      <c r="L20" s="728"/>
      <c r="M20" s="728"/>
      <c r="N20" s="729"/>
    </row>
    <row r="21" spans="1:166" ht="13.5" customHeight="1" x14ac:dyDescent="0.25">
      <c r="A21" s="720"/>
      <c r="B21" s="721"/>
      <c r="C21" s="727"/>
      <c r="D21" s="728"/>
      <c r="E21" s="728"/>
      <c r="F21" s="728"/>
      <c r="G21" s="728"/>
      <c r="H21" s="728"/>
      <c r="I21" s="728"/>
      <c r="J21" s="728"/>
      <c r="K21" s="728"/>
      <c r="L21" s="728"/>
      <c r="M21" s="728"/>
      <c r="N21" s="729"/>
    </row>
    <row r="22" spans="1:166" ht="50.25" customHeight="1" x14ac:dyDescent="0.25">
      <c r="A22" s="722"/>
      <c r="B22" s="723"/>
      <c r="C22" s="730"/>
      <c r="D22" s="731"/>
      <c r="E22" s="731"/>
      <c r="F22" s="731"/>
      <c r="G22" s="731"/>
      <c r="H22" s="731"/>
      <c r="I22" s="731"/>
      <c r="J22" s="731"/>
      <c r="K22" s="731"/>
      <c r="L22" s="731"/>
      <c r="M22" s="731"/>
      <c r="N22" s="732"/>
    </row>
    <row r="23" spans="1:166" ht="18.75" customHeight="1" x14ac:dyDescent="0.25">
      <c r="A23" s="733" t="s">
        <v>266</v>
      </c>
      <c r="B23" s="734"/>
      <c r="C23" s="734"/>
      <c r="D23" s="734"/>
      <c r="E23" s="734"/>
      <c r="F23" s="734"/>
      <c r="G23" s="734"/>
      <c r="H23" s="734"/>
      <c r="I23" s="734"/>
      <c r="J23" s="734"/>
      <c r="K23" s="734"/>
      <c r="L23" s="734"/>
      <c r="M23" s="734"/>
      <c r="N23" s="735"/>
      <c r="R23" s="9"/>
      <c r="S23" s="9"/>
      <c r="T23" s="9"/>
      <c r="U23" s="9"/>
      <c r="V23" s="9"/>
      <c r="W23" s="9"/>
      <c r="X23" s="9"/>
      <c r="Y23" s="9"/>
      <c r="Z23" s="9"/>
      <c r="AA23" s="9"/>
      <c r="AB23" s="9"/>
      <c r="AC23" s="9"/>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c r="CG23" s="10"/>
      <c r="CH23" s="10"/>
      <c r="CI23" s="10"/>
      <c r="CJ23" s="10"/>
      <c r="CK23" s="10"/>
      <c r="CL23" s="10"/>
      <c r="CM23" s="10"/>
      <c r="CN23" s="10"/>
      <c r="CO23" s="10"/>
      <c r="CP23" s="10"/>
      <c r="CQ23" s="10"/>
      <c r="CR23" s="10"/>
      <c r="CS23" s="10"/>
      <c r="CT23" s="10"/>
      <c r="CU23" s="10"/>
      <c r="CV23" s="10"/>
      <c r="CW23" s="10"/>
      <c r="CX23" s="10"/>
      <c r="CY23" s="10"/>
      <c r="CZ23" s="10"/>
      <c r="DA23" s="10"/>
      <c r="DB23" s="10"/>
      <c r="DC23" s="10"/>
      <c r="DD23" s="10"/>
      <c r="DE23" s="10"/>
      <c r="DF23" s="10"/>
      <c r="DG23" s="10"/>
      <c r="DH23" s="10"/>
      <c r="DI23" s="10"/>
      <c r="DJ23" s="10"/>
      <c r="DK23" s="10"/>
      <c r="DL23" s="10"/>
      <c r="DM23" s="10"/>
      <c r="DN23" s="10"/>
      <c r="DO23" s="10"/>
      <c r="DP23" s="10"/>
      <c r="DQ23" s="10"/>
      <c r="DR23" s="10"/>
      <c r="DS23" s="10"/>
      <c r="DT23" s="10"/>
      <c r="DU23" s="10"/>
      <c r="DV23" s="10"/>
      <c r="DW23" s="10"/>
      <c r="DX23" s="10"/>
      <c r="DY23" s="10"/>
      <c r="DZ23" s="10"/>
      <c r="EA23" s="10"/>
      <c r="EB23" s="10"/>
      <c r="EC23" s="10"/>
      <c r="ED23" s="10"/>
      <c r="EE23" s="10"/>
      <c r="EF23" s="10"/>
      <c r="EG23" s="10"/>
      <c r="EH23" s="10"/>
      <c r="EI23" s="10"/>
      <c r="EJ23" s="10"/>
      <c r="EK23" s="10"/>
      <c r="EL23" s="10"/>
      <c r="EM23" s="10"/>
      <c r="EN23" s="10"/>
      <c r="EO23" s="10"/>
      <c r="EP23" s="10"/>
      <c r="EQ23" s="10"/>
      <c r="ER23" s="10"/>
      <c r="ES23" s="10"/>
      <c r="ET23" s="10"/>
      <c r="EU23" s="10"/>
      <c r="EV23" s="10"/>
      <c r="EW23" s="10"/>
      <c r="EX23" s="10"/>
      <c r="EY23" s="10"/>
      <c r="EZ23" s="10"/>
      <c r="FA23" s="10"/>
      <c r="FB23" s="10"/>
      <c r="FC23" s="10"/>
      <c r="FD23" s="10"/>
      <c r="FE23" s="10"/>
      <c r="FF23" s="10"/>
      <c r="FG23" s="10"/>
      <c r="FH23" s="10"/>
      <c r="FI23" s="10"/>
      <c r="FJ23" s="10"/>
    </row>
    <row r="24" spans="1:166" ht="42" customHeight="1" x14ac:dyDescent="0.25">
      <c r="A24" s="11">
        <v>1</v>
      </c>
      <c r="B24" s="660" t="s">
        <v>303</v>
      </c>
      <c r="C24" s="661"/>
      <c r="D24" s="661"/>
      <c r="E24" s="661"/>
      <c r="F24" s="661"/>
      <c r="G24" s="662"/>
      <c r="H24" s="11">
        <v>6</v>
      </c>
      <c r="I24" s="663" t="s">
        <v>306</v>
      </c>
      <c r="J24" s="664"/>
      <c r="K24" s="664"/>
      <c r="L24" s="664"/>
      <c r="M24" s="664"/>
      <c r="N24" s="665"/>
      <c r="R24" s="9"/>
      <c r="S24" s="9"/>
      <c r="T24" s="9"/>
      <c r="U24" s="9"/>
      <c r="V24" s="9"/>
      <c r="W24" s="9"/>
      <c r="X24" s="9"/>
      <c r="Y24" s="9"/>
      <c r="Z24" s="9"/>
      <c r="AA24" s="9"/>
      <c r="AB24" s="9"/>
      <c r="AC24" s="9"/>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c r="DD24" s="10"/>
      <c r="DE24" s="10"/>
      <c r="DF24" s="10"/>
      <c r="DG24" s="10"/>
      <c r="DH24" s="10"/>
      <c r="DI24" s="10"/>
      <c r="DJ24" s="10"/>
      <c r="DK24" s="10"/>
      <c r="DL24" s="10"/>
      <c r="DM24" s="10"/>
      <c r="DN24" s="10"/>
      <c r="DO24" s="10"/>
      <c r="DP24" s="10"/>
      <c r="DQ24" s="10"/>
      <c r="DR24" s="10"/>
      <c r="DS24" s="10"/>
      <c r="DT24" s="10"/>
      <c r="DU24" s="10"/>
      <c r="DV24" s="10"/>
      <c r="DW24" s="10"/>
      <c r="DX24" s="10"/>
      <c r="DY24" s="10"/>
      <c r="DZ24" s="10"/>
      <c r="EA24" s="10"/>
      <c r="EB24" s="10"/>
      <c r="EC24" s="10"/>
      <c r="ED24" s="10"/>
      <c r="EE24" s="10"/>
      <c r="EF24" s="10"/>
      <c r="EG24" s="10"/>
      <c r="EH24" s="10"/>
      <c r="EI24" s="10"/>
      <c r="EJ24" s="10"/>
      <c r="EK24" s="10"/>
      <c r="EL24" s="10"/>
      <c r="EM24" s="10"/>
      <c r="EN24" s="10"/>
      <c r="EO24" s="10"/>
      <c r="EP24" s="10"/>
      <c r="EQ24" s="10"/>
      <c r="ER24" s="10"/>
      <c r="ES24" s="10"/>
      <c r="ET24" s="10"/>
      <c r="EU24" s="10"/>
      <c r="EV24" s="10"/>
      <c r="EW24" s="10"/>
      <c r="EX24" s="10"/>
      <c r="EY24" s="10"/>
      <c r="EZ24" s="10"/>
      <c r="FA24" s="10"/>
      <c r="FB24" s="10"/>
      <c r="FC24" s="10"/>
      <c r="FD24" s="10"/>
      <c r="FE24" s="10"/>
      <c r="FF24" s="10"/>
      <c r="FG24" s="10"/>
      <c r="FH24" s="10"/>
      <c r="FI24" s="10"/>
      <c r="FJ24" s="10"/>
    </row>
    <row r="25" spans="1:166" ht="40.5" customHeight="1" x14ac:dyDescent="0.25">
      <c r="A25" s="11">
        <v>2</v>
      </c>
      <c r="B25" s="660" t="s">
        <v>305</v>
      </c>
      <c r="C25" s="661"/>
      <c r="D25" s="661"/>
      <c r="E25" s="661"/>
      <c r="F25" s="661"/>
      <c r="G25" s="662"/>
      <c r="H25" s="11">
        <v>7</v>
      </c>
      <c r="I25" s="660"/>
      <c r="J25" s="661"/>
      <c r="K25" s="661"/>
      <c r="L25" s="661"/>
      <c r="M25" s="661"/>
      <c r="N25" s="662"/>
      <c r="R25" s="9"/>
      <c r="S25" s="9"/>
      <c r="T25" s="9"/>
      <c r="U25" s="9"/>
      <c r="V25" s="9"/>
      <c r="W25" s="9"/>
      <c r="X25" s="9"/>
      <c r="Y25" s="9"/>
      <c r="Z25" s="9"/>
      <c r="AA25" s="9"/>
      <c r="AB25" s="9"/>
      <c r="AC25" s="9"/>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c r="CK25" s="10"/>
      <c r="CL25" s="10"/>
      <c r="CM25" s="10"/>
      <c r="CN25" s="10"/>
      <c r="CO25" s="10"/>
      <c r="CP25" s="10"/>
      <c r="CQ25" s="10"/>
      <c r="CR25" s="10"/>
      <c r="CS25" s="10"/>
      <c r="CT25" s="10"/>
      <c r="CU25" s="10"/>
      <c r="CV25" s="10"/>
      <c r="CW25" s="10"/>
      <c r="CX25" s="10"/>
      <c r="CY25" s="10"/>
      <c r="CZ25" s="10"/>
      <c r="DA25" s="10"/>
      <c r="DB25" s="10"/>
      <c r="DC25" s="10"/>
      <c r="DD25" s="10"/>
      <c r="DE25" s="10"/>
      <c r="DF25" s="10"/>
      <c r="DG25" s="10"/>
      <c r="DH25" s="10"/>
      <c r="DI25" s="10"/>
      <c r="DJ25" s="10"/>
      <c r="DK25" s="10"/>
      <c r="DL25" s="10"/>
      <c r="DM25" s="10"/>
      <c r="DN25" s="10"/>
      <c r="DO25" s="10"/>
      <c r="DP25" s="10"/>
      <c r="DQ25" s="10"/>
      <c r="DR25" s="10"/>
      <c r="DS25" s="10"/>
      <c r="DT25" s="10"/>
      <c r="DU25" s="10"/>
      <c r="DV25" s="10"/>
      <c r="DW25" s="10"/>
      <c r="DX25" s="10"/>
      <c r="DY25" s="10"/>
      <c r="DZ25" s="10"/>
      <c r="EA25" s="10"/>
      <c r="EB25" s="10"/>
      <c r="EC25" s="10"/>
      <c r="ED25" s="10"/>
      <c r="EE25" s="10"/>
      <c r="EF25" s="10"/>
      <c r="EG25" s="10"/>
      <c r="EH25" s="10"/>
      <c r="EI25" s="10"/>
      <c r="EJ25" s="10"/>
      <c r="EK25" s="10"/>
      <c r="EL25" s="10"/>
      <c r="EM25" s="10"/>
      <c r="EN25" s="10"/>
      <c r="EO25" s="10"/>
      <c r="EP25" s="10"/>
      <c r="EQ25" s="10"/>
      <c r="ER25" s="10"/>
      <c r="ES25" s="10"/>
      <c r="ET25" s="10"/>
      <c r="EU25" s="10"/>
      <c r="EV25" s="10"/>
      <c r="EW25" s="10"/>
      <c r="EX25" s="10"/>
      <c r="EY25" s="10"/>
      <c r="EZ25" s="10"/>
      <c r="FA25" s="10"/>
      <c r="FB25" s="10"/>
      <c r="FC25" s="10"/>
      <c r="FD25" s="10"/>
      <c r="FE25" s="10"/>
      <c r="FF25" s="10"/>
      <c r="FG25" s="10"/>
      <c r="FH25" s="10"/>
      <c r="FI25" s="10"/>
      <c r="FJ25" s="10"/>
    </row>
    <row r="26" spans="1:166" ht="38.25" customHeight="1" x14ac:dyDescent="0.25">
      <c r="A26" s="11">
        <v>3</v>
      </c>
      <c r="B26" s="660" t="s">
        <v>307</v>
      </c>
      <c r="C26" s="661"/>
      <c r="D26" s="661"/>
      <c r="E26" s="661"/>
      <c r="F26" s="661"/>
      <c r="G26" s="662"/>
      <c r="H26" s="11">
        <v>8</v>
      </c>
      <c r="I26" s="660"/>
      <c r="J26" s="661"/>
      <c r="K26" s="661"/>
      <c r="L26" s="661"/>
      <c r="M26" s="661"/>
      <c r="N26" s="662"/>
      <c r="R26" s="9"/>
      <c r="S26" s="9"/>
      <c r="T26" s="9"/>
      <c r="U26" s="9"/>
      <c r="V26" s="9"/>
      <c r="W26" s="9"/>
      <c r="X26" s="9"/>
      <c r="Y26" s="9"/>
      <c r="Z26" s="9"/>
      <c r="AA26" s="9"/>
      <c r="AB26" s="9"/>
      <c r="AC26" s="9"/>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c r="DD26" s="10"/>
      <c r="DE26" s="10"/>
      <c r="DF26" s="10"/>
      <c r="DG26" s="10"/>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0"/>
      <c r="EM26" s="10"/>
      <c r="EN26" s="10"/>
      <c r="EO26" s="10"/>
      <c r="EP26" s="10"/>
      <c r="EQ26" s="10"/>
      <c r="ER26" s="10"/>
      <c r="ES26" s="10"/>
      <c r="ET26" s="10"/>
      <c r="EU26" s="10"/>
      <c r="EV26" s="10"/>
      <c r="EW26" s="10"/>
      <c r="EX26" s="10"/>
      <c r="EY26" s="10"/>
      <c r="EZ26" s="10"/>
      <c r="FA26" s="10"/>
      <c r="FB26" s="10"/>
      <c r="FC26" s="10"/>
      <c r="FD26" s="10"/>
      <c r="FE26" s="10"/>
      <c r="FF26" s="10"/>
      <c r="FG26" s="10"/>
      <c r="FH26" s="10"/>
      <c r="FI26" s="10"/>
      <c r="FJ26" s="10"/>
    </row>
    <row r="27" spans="1:166" ht="33.75" customHeight="1" x14ac:dyDescent="0.25">
      <c r="A27" s="11">
        <v>4</v>
      </c>
      <c r="B27" s="660" t="s">
        <v>337</v>
      </c>
      <c r="C27" s="661"/>
      <c r="D27" s="661"/>
      <c r="E27" s="661"/>
      <c r="F27" s="661"/>
      <c r="G27" s="662"/>
      <c r="H27" s="11">
        <v>9</v>
      </c>
      <c r="I27" s="660"/>
      <c r="J27" s="661"/>
      <c r="K27" s="661"/>
      <c r="L27" s="661"/>
      <c r="M27" s="661"/>
      <c r="N27" s="662"/>
    </row>
    <row r="28" spans="1:166" ht="43.5" customHeight="1" x14ac:dyDescent="0.25">
      <c r="A28" s="11">
        <v>5</v>
      </c>
      <c r="B28" s="660" t="s">
        <v>304</v>
      </c>
      <c r="C28" s="661"/>
      <c r="D28" s="661"/>
      <c r="E28" s="661"/>
      <c r="F28" s="661"/>
      <c r="G28" s="662"/>
      <c r="H28" s="11">
        <v>10</v>
      </c>
      <c r="I28" s="740"/>
      <c r="J28" s="740"/>
      <c r="K28" s="740"/>
      <c r="L28" s="740"/>
      <c r="M28" s="740"/>
      <c r="N28" s="740"/>
    </row>
    <row r="29" spans="1:166" ht="15" x14ac:dyDescent="0.25">
      <c r="A29" s="736" t="s">
        <v>267</v>
      </c>
      <c r="B29" s="737"/>
      <c r="C29" s="737"/>
      <c r="D29" s="737"/>
      <c r="E29" s="737"/>
      <c r="F29" s="737"/>
      <c r="G29" s="737"/>
      <c r="H29" s="737"/>
      <c r="I29" s="737"/>
      <c r="J29" s="737"/>
      <c r="K29" s="737"/>
      <c r="L29" s="737"/>
      <c r="M29" s="737"/>
      <c r="N29" s="737"/>
      <c r="O29" s="738"/>
      <c r="P29" s="738"/>
      <c r="Q29" s="738"/>
      <c r="R29" s="739"/>
    </row>
    <row r="30" spans="1:166" ht="27.75" customHeight="1" x14ac:dyDescent="0.25">
      <c r="A30" s="747" t="s">
        <v>268</v>
      </c>
      <c r="B30" s="748"/>
      <c r="C30" s="748"/>
      <c r="D30" s="748"/>
      <c r="E30" s="748"/>
      <c r="F30" s="748"/>
      <c r="G30" s="748"/>
      <c r="H30" s="749"/>
      <c r="I30" s="733" t="s">
        <v>370</v>
      </c>
      <c r="J30" s="735"/>
      <c r="K30" s="750" t="s">
        <v>371</v>
      </c>
      <c r="L30" s="750"/>
      <c r="M30" s="751" t="s">
        <v>269</v>
      </c>
      <c r="N30" s="751"/>
      <c r="O30" s="751">
        <v>2020</v>
      </c>
      <c r="P30" s="751"/>
      <c r="Q30" s="751">
        <v>2021</v>
      </c>
      <c r="R30" s="751"/>
    </row>
    <row r="31" spans="1:166" ht="18" customHeight="1" x14ac:dyDescent="0.25">
      <c r="A31" s="741" t="s">
        <v>372</v>
      </c>
      <c r="B31" s="742"/>
      <c r="C31" s="742"/>
      <c r="D31" s="742"/>
      <c r="E31" s="742"/>
      <c r="F31" s="742"/>
      <c r="G31" s="742"/>
      <c r="H31" s="743"/>
      <c r="I31" s="744">
        <v>1</v>
      </c>
      <c r="J31" s="672"/>
      <c r="K31" s="745"/>
      <c r="L31" s="745"/>
      <c r="M31" s="671"/>
      <c r="N31" s="671"/>
      <c r="O31" s="744">
        <v>1</v>
      </c>
      <c r="P31" s="672"/>
      <c r="Q31" s="746">
        <v>1</v>
      </c>
      <c r="R31" s="671"/>
    </row>
    <row r="32" spans="1:166" x14ac:dyDescent="0.25">
      <c r="A32" s="741" t="s">
        <v>308</v>
      </c>
      <c r="B32" s="742"/>
      <c r="C32" s="742"/>
      <c r="D32" s="742"/>
      <c r="E32" s="742"/>
      <c r="F32" s="742"/>
      <c r="G32" s="742"/>
      <c r="H32" s="743"/>
      <c r="I32" s="672" t="s">
        <v>309</v>
      </c>
      <c r="J32" s="672"/>
      <c r="K32" s="745"/>
      <c r="L32" s="745"/>
      <c r="M32" s="671"/>
      <c r="N32" s="671"/>
      <c r="O32" s="672" t="s">
        <v>309</v>
      </c>
      <c r="P32" s="672"/>
      <c r="Q32" s="672" t="s">
        <v>309</v>
      </c>
      <c r="R32" s="672"/>
    </row>
    <row r="33" spans="1:18" x14ac:dyDescent="0.25">
      <c r="A33" s="741" t="s">
        <v>373</v>
      </c>
      <c r="B33" s="742"/>
      <c r="C33" s="742"/>
      <c r="D33" s="742"/>
      <c r="E33" s="742"/>
      <c r="F33" s="742"/>
      <c r="G33" s="742"/>
      <c r="H33" s="743"/>
      <c r="I33" s="744">
        <v>1</v>
      </c>
      <c r="J33" s="672"/>
      <c r="K33" s="745"/>
      <c r="L33" s="745"/>
      <c r="M33" s="671"/>
      <c r="N33" s="671"/>
      <c r="O33" s="744">
        <v>1</v>
      </c>
      <c r="P33" s="672"/>
      <c r="Q33" s="744">
        <v>1</v>
      </c>
      <c r="R33" s="672"/>
    </row>
    <row r="34" spans="1:18" ht="24.75" customHeight="1" x14ac:dyDescent="0.25">
      <c r="A34" s="747" t="s">
        <v>270</v>
      </c>
      <c r="B34" s="748"/>
      <c r="C34" s="748"/>
      <c r="D34" s="748"/>
      <c r="E34" s="748"/>
      <c r="F34" s="748"/>
      <c r="G34" s="748"/>
      <c r="H34" s="749"/>
      <c r="I34" s="733" t="s">
        <v>370</v>
      </c>
      <c r="J34" s="735"/>
      <c r="K34" s="750" t="s">
        <v>371</v>
      </c>
      <c r="L34" s="750"/>
      <c r="M34" s="751" t="s">
        <v>269</v>
      </c>
      <c r="N34" s="751"/>
      <c r="O34" s="751">
        <v>2020</v>
      </c>
      <c r="P34" s="751"/>
      <c r="Q34" s="751">
        <v>2021</v>
      </c>
      <c r="R34" s="751"/>
    </row>
    <row r="35" spans="1:18" ht="15.75" customHeight="1" x14ac:dyDescent="0.25">
      <c r="A35" s="741" t="s">
        <v>335</v>
      </c>
      <c r="B35" s="742"/>
      <c r="C35" s="742"/>
      <c r="D35" s="742"/>
      <c r="E35" s="742"/>
      <c r="F35" s="742"/>
      <c r="G35" s="742"/>
      <c r="H35" s="743"/>
      <c r="I35" s="752">
        <v>42400</v>
      </c>
      <c r="J35" s="672"/>
      <c r="K35" s="752"/>
      <c r="L35" s="672"/>
      <c r="M35" s="671"/>
      <c r="N35" s="671"/>
      <c r="O35" s="752">
        <v>42400</v>
      </c>
      <c r="P35" s="672"/>
      <c r="Q35" s="752">
        <v>42400</v>
      </c>
      <c r="R35" s="672"/>
    </row>
    <row r="36" spans="1:18" ht="20.25" customHeight="1" x14ac:dyDescent="0.25">
      <c r="A36" s="741" t="s">
        <v>305</v>
      </c>
      <c r="B36" s="742"/>
      <c r="C36" s="742"/>
      <c r="D36" s="742"/>
      <c r="E36" s="742"/>
      <c r="F36" s="742"/>
      <c r="G36" s="742"/>
      <c r="H36" s="743"/>
      <c r="I36" s="752">
        <v>43585</v>
      </c>
      <c r="J36" s="672"/>
      <c r="K36" s="752"/>
      <c r="L36" s="672"/>
      <c r="M36" s="671"/>
      <c r="N36" s="671"/>
      <c r="O36" s="752">
        <v>43585</v>
      </c>
      <c r="P36" s="672"/>
      <c r="Q36" s="752">
        <v>43585</v>
      </c>
      <c r="R36" s="672"/>
    </row>
    <row r="37" spans="1:18" ht="27.75" customHeight="1" x14ac:dyDescent="0.25">
      <c r="A37" s="741" t="s">
        <v>336</v>
      </c>
      <c r="B37" s="742"/>
      <c r="C37" s="742"/>
      <c r="D37" s="742"/>
      <c r="E37" s="742"/>
      <c r="F37" s="742"/>
      <c r="G37" s="742"/>
      <c r="H37" s="743"/>
      <c r="I37" s="752">
        <v>42719</v>
      </c>
      <c r="J37" s="672"/>
      <c r="K37" s="752"/>
      <c r="L37" s="672"/>
      <c r="M37" s="671"/>
      <c r="N37" s="671"/>
      <c r="O37" s="752">
        <v>42719</v>
      </c>
      <c r="P37" s="672"/>
      <c r="Q37" s="752">
        <v>42719</v>
      </c>
      <c r="R37" s="672"/>
    </row>
    <row r="38" spans="1:18" ht="0.75" customHeight="1" x14ac:dyDescent="0.25">
      <c r="A38" s="741"/>
      <c r="B38" s="742"/>
      <c r="C38" s="742"/>
      <c r="D38" s="742"/>
      <c r="E38" s="742"/>
      <c r="F38" s="742"/>
      <c r="G38" s="742"/>
      <c r="H38" s="743"/>
      <c r="I38" s="757"/>
      <c r="J38" s="758"/>
      <c r="K38" s="759"/>
      <c r="L38" s="760"/>
      <c r="M38" s="755"/>
      <c r="N38" s="756"/>
      <c r="O38" s="753"/>
      <c r="P38" s="754"/>
      <c r="Q38" s="755"/>
      <c r="R38" s="756"/>
    </row>
    <row r="39" spans="1:18" hidden="1" x14ac:dyDescent="0.25">
      <c r="A39" s="741"/>
      <c r="B39" s="742"/>
      <c r="C39" s="742"/>
      <c r="D39" s="742"/>
      <c r="E39" s="742"/>
      <c r="F39" s="742"/>
      <c r="G39" s="742"/>
      <c r="H39" s="743"/>
      <c r="I39" s="753"/>
      <c r="J39" s="754"/>
      <c r="K39" s="759"/>
      <c r="L39" s="760"/>
      <c r="M39" s="755"/>
      <c r="N39" s="756"/>
      <c r="O39" s="753"/>
      <c r="P39" s="754"/>
      <c r="Q39" s="755"/>
      <c r="R39" s="756"/>
    </row>
    <row r="40" spans="1:18" hidden="1" x14ac:dyDescent="0.25">
      <c r="A40" s="741"/>
      <c r="B40" s="742"/>
      <c r="C40" s="742"/>
      <c r="D40" s="742"/>
      <c r="E40" s="742"/>
      <c r="F40" s="742"/>
      <c r="G40" s="742"/>
      <c r="H40" s="743"/>
      <c r="I40" s="753"/>
      <c r="J40" s="754"/>
      <c r="K40" s="759"/>
      <c r="L40" s="760"/>
      <c r="M40" s="755"/>
      <c r="N40" s="756"/>
      <c r="O40" s="753"/>
      <c r="P40" s="754"/>
      <c r="Q40" s="755"/>
      <c r="R40" s="756"/>
    </row>
    <row r="41" spans="1:18" ht="39" customHeight="1" x14ac:dyDescent="0.25">
      <c r="A41" s="747" t="s">
        <v>271</v>
      </c>
      <c r="B41" s="748"/>
      <c r="C41" s="748"/>
      <c r="D41" s="748"/>
      <c r="E41" s="748"/>
      <c r="F41" s="748"/>
      <c r="G41" s="748"/>
      <c r="H41" s="749"/>
      <c r="I41" s="733" t="s">
        <v>370</v>
      </c>
      <c r="J41" s="735"/>
      <c r="K41" s="750" t="s">
        <v>371</v>
      </c>
      <c r="L41" s="750"/>
      <c r="M41" s="751" t="s">
        <v>269</v>
      </c>
      <c r="N41" s="751"/>
      <c r="O41" s="751">
        <v>2020</v>
      </c>
      <c r="P41" s="751"/>
      <c r="Q41" s="751">
        <v>2021</v>
      </c>
      <c r="R41" s="751"/>
    </row>
    <row r="42" spans="1:18" x14ac:dyDescent="0.25">
      <c r="A42" s="761" t="s">
        <v>310</v>
      </c>
      <c r="B42" s="762"/>
      <c r="C42" s="762"/>
      <c r="D42" s="762"/>
      <c r="E42" s="762"/>
      <c r="F42" s="762"/>
      <c r="G42" s="762"/>
      <c r="H42" s="763"/>
      <c r="I42" s="672">
        <v>0</v>
      </c>
      <c r="J42" s="672"/>
      <c r="K42" s="672"/>
      <c r="L42" s="672"/>
      <c r="M42" s="671"/>
      <c r="N42" s="671"/>
      <c r="O42" s="672">
        <v>0</v>
      </c>
      <c r="P42" s="672"/>
      <c r="Q42" s="671">
        <v>0</v>
      </c>
      <c r="R42" s="671"/>
    </row>
    <row r="43" spans="1:18" x14ac:dyDescent="0.25">
      <c r="A43" s="761" t="s">
        <v>338</v>
      </c>
      <c r="B43" s="762"/>
      <c r="C43" s="762"/>
      <c r="D43" s="762"/>
      <c r="E43" s="762"/>
      <c r="F43" s="762"/>
      <c r="G43" s="762"/>
      <c r="H43" s="763"/>
      <c r="I43" s="672">
        <v>0</v>
      </c>
      <c r="J43" s="672"/>
      <c r="K43" s="672"/>
      <c r="L43" s="672"/>
      <c r="M43" s="671"/>
      <c r="N43" s="671"/>
      <c r="O43" s="672">
        <v>0</v>
      </c>
      <c r="P43" s="672"/>
      <c r="Q43" s="671">
        <v>0</v>
      </c>
      <c r="R43" s="671"/>
    </row>
    <row r="44" spans="1:18" hidden="1" x14ac:dyDescent="0.25">
      <c r="A44" s="761"/>
      <c r="B44" s="762"/>
      <c r="C44" s="762"/>
      <c r="D44" s="762"/>
      <c r="E44" s="762"/>
      <c r="F44" s="762"/>
      <c r="G44" s="762"/>
      <c r="H44" s="763"/>
      <c r="I44" s="672"/>
      <c r="J44" s="672"/>
      <c r="K44" s="672"/>
      <c r="L44" s="672"/>
      <c r="M44" s="671"/>
      <c r="N44" s="671"/>
      <c r="O44" s="672"/>
      <c r="P44" s="672"/>
      <c r="Q44" s="671"/>
      <c r="R44" s="671"/>
    </row>
    <row r="45" spans="1:18" hidden="1" x14ac:dyDescent="0.25">
      <c r="A45" s="761"/>
      <c r="B45" s="762"/>
      <c r="C45" s="762"/>
      <c r="D45" s="762"/>
      <c r="E45" s="762"/>
      <c r="F45" s="762"/>
      <c r="G45" s="762"/>
      <c r="H45" s="763"/>
      <c r="I45" s="672"/>
      <c r="J45" s="672"/>
      <c r="K45" s="672"/>
      <c r="L45" s="672"/>
      <c r="M45" s="671"/>
      <c r="N45" s="671"/>
      <c r="O45" s="672"/>
      <c r="P45" s="672"/>
      <c r="Q45" s="671"/>
      <c r="R45" s="671"/>
    </row>
    <row r="47" spans="1:18" x14ac:dyDescent="0.25">
      <c r="A47" s="768" t="s">
        <v>272</v>
      </c>
      <c r="B47" s="769"/>
      <c r="C47" s="769"/>
      <c r="D47" s="769"/>
      <c r="E47" s="769"/>
      <c r="F47" s="769"/>
      <c r="G47" s="769"/>
      <c r="H47" s="769"/>
      <c r="I47" s="769"/>
      <c r="J47" s="769"/>
      <c r="K47" s="769"/>
      <c r="L47" s="769"/>
      <c r="M47" s="769"/>
      <c r="N47" s="770"/>
    </row>
    <row r="48" spans="1:18" ht="44.25" customHeight="1" x14ac:dyDescent="0.25">
      <c r="A48" s="771" t="s">
        <v>273</v>
      </c>
      <c r="B48" s="771"/>
      <c r="C48" s="12" t="s">
        <v>274</v>
      </c>
      <c r="D48" s="12" t="s">
        <v>275</v>
      </c>
      <c r="E48" s="12" t="s">
        <v>276</v>
      </c>
      <c r="F48" s="12" t="s">
        <v>277</v>
      </c>
      <c r="G48" s="12" t="s">
        <v>278</v>
      </c>
      <c r="H48" s="12" t="s">
        <v>279</v>
      </c>
      <c r="I48" s="12" t="s">
        <v>280</v>
      </c>
      <c r="J48" s="12" t="s">
        <v>281</v>
      </c>
      <c r="K48" s="12" t="s">
        <v>282</v>
      </c>
      <c r="L48" s="12" t="s">
        <v>283</v>
      </c>
      <c r="M48" s="12" t="s">
        <v>284</v>
      </c>
      <c r="N48" s="12" t="s">
        <v>285</v>
      </c>
    </row>
    <row r="49" spans="1:15" ht="12" customHeight="1" x14ac:dyDescent="0.25">
      <c r="A49" s="764">
        <v>1</v>
      </c>
      <c r="B49" s="765"/>
      <c r="C49" s="13" t="s">
        <v>311</v>
      </c>
      <c r="D49" s="13"/>
      <c r="E49" s="13"/>
      <c r="F49" s="14"/>
      <c r="G49" s="14"/>
      <c r="H49" s="14"/>
      <c r="I49" s="14"/>
      <c r="J49" s="14"/>
      <c r="K49" s="14"/>
      <c r="L49" s="13"/>
      <c r="M49" s="13"/>
      <c r="N49" s="13"/>
    </row>
    <row r="50" spans="1:15" ht="12" customHeight="1" thickBot="1" x14ac:dyDescent="0.3">
      <c r="A50" s="766"/>
      <c r="B50" s="767"/>
      <c r="C50" s="16"/>
      <c r="D50" s="16"/>
      <c r="E50" s="16"/>
      <c r="F50" s="17"/>
      <c r="G50" s="17"/>
      <c r="H50" s="17"/>
      <c r="I50" s="17"/>
      <c r="J50" s="17"/>
      <c r="K50" s="18"/>
      <c r="L50" s="17"/>
      <c r="M50" s="17"/>
      <c r="N50" s="16"/>
    </row>
    <row r="51" spans="1:15" ht="12" customHeight="1" x14ac:dyDescent="0.25">
      <c r="A51" s="764">
        <v>2</v>
      </c>
      <c r="B51" s="765"/>
      <c r="C51" s="13"/>
      <c r="D51" s="76"/>
      <c r="E51" s="13"/>
      <c r="F51" s="14" t="s">
        <v>311</v>
      </c>
      <c r="G51" s="14"/>
      <c r="H51" s="14"/>
      <c r="I51" s="14"/>
      <c r="J51" s="14"/>
      <c r="K51" s="14"/>
      <c r="L51" s="15"/>
      <c r="M51" s="14"/>
      <c r="N51" s="13"/>
    </row>
    <row r="52" spans="1:15" ht="12" customHeight="1" thickBot="1" x14ac:dyDescent="0.3">
      <c r="A52" s="766"/>
      <c r="B52" s="767"/>
      <c r="C52" s="16"/>
      <c r="D52" s="16"/>
      <c r="E52" s="16"/>
      <c r="F52" s="17"/>
      <c r="G52" s="17"/>
      <c r="H52" s="17"/>
      <c r="I52" s="17"/>
      <c r="J52" s="17"/>
      <c r="K52" s="18"/>
      <c r="L52" s="18"/>
      <c r="M52" s="18"/>
      <c r="N52" s="16"/>
    </row>
    <row r="53" spans="1:15" ht="12" customHeight="1" x14ac:dyDescent="0.25">
      <c r="A53" s="764">
        <v>3</v>
      </c>
      <c r="B53" s="765"/>
      <c r="C53" s="13" t="s">
        <v>311</v>
      </c>
      <c r="D53" s="13" t="s">
        <v>311</v>
      </c>
      <c r="E53" s="13" t="s">
        <v>311</v>
      </c>
      <c r="F53" s="14" t="s">
        <v>311</v>
      </c>
      <c r="G53" s="14" t="s">
        <v>311</v>
      </c>
      <c r="H53" s="14" t="s">
        <v>311</v>
      </c>
      <c r="I53" s="14" t="s">
        <v>311</v>
      </c>
      <c r="J53" s="14" t="s">
        <v>311</v>
      </c>
      <c r="K53" s="14" t="s">
        <v>311</v>
      </c>
      <c r="L53" s="14" t="s">
        <v>311</v>
      </c>
      <c r="M53" s="14" t="s">
        <v>311</v>
      </c>
      <c r="N53" s="13" t="s">
        <v>311</v>
      </c>
    </row>
    <row r="54" spans="1:15" ht="12" customHeight="1" thickBot="1" x14ac:dyDescent="0.3">
      <c r="A54" s="766"/>
      <c r="B54" s="767"/>
      <c r="C54" s="16"/>
      <c r="D54" s="16"/>
      <c r="E54" s="16"/>
      <c r="F54" s="17"/>
      <c r="G54" s="17"/>
      <c r="H54" s="17"/>
      <c r="I54" s="17"/>
      <c r="J54" s="17"/>
      <c r="K54" s="17"/>
      <c r="L54" s="16"/>
      <c r="M54" s="16"/>
      <c r="N54" s="19"/>
    </row>
    <row r="55" spans="1:15" ht="12" customHeight="1" thickBot="1" x14ac:dyDescent="0.3">
      <c r="A55" s="764">
        <v>4</v>
      </c>
      <c r="B55" s="765"/>
      <c r="C55" s="13"/>
      <c r="D55" s="13"/>
      <c r="E55" s="13"/>
      <c r="F55" s="14"/>
      <c r="G55" s="14"/>
      <c r="H55" s="14"/>
      <c r="I55" s="14"/>
      <c r="J55" s="14"/>
      <c r="K55" s="14"/>
      <c r="L55" s="13" t="s">
        <v>311</v>
      </c>
      <c r="M55" s="13"/>
      <c r="N55" s="19"/>
    </row>
    <row r="56" spans="1:15" ht="12" customHeight="1" thickBot="1" x14ac:dyDescent="0.3">
      <c r="A56" s="766"/>
      <c r="B56" s="767"/>
      <c r="C56" s="16"/>
      <c r="D56" s="16"/>
      <c r="E56" s="16"/>
      <c r="F56" s="17"/>
      <c r="G56" s="17"/>
      <c r="H56" s="17"/>
      <c r="I56" s="17"/>
      <c r="J56" s="17"/>
      <c r="K56" s="17"/>
      <c r="L56" s="16"/>
      <c r="M56" s="16"/>
      <c r="N56" s="19"/>
    </row>
    <row r="57" spans="1:15" ht="12" customHeight="1" x14ac:dyDescent="0.25">
      <c r="A57" s="764">
        <v>5</v>
      </c>
      <c r="B57" s="765"/>
      <c r="C57" s="13"/>
      <c r="D57" s="13"/>
      <c r="E57" s="13"/>
      <c r="F57" s="14"/>
      <c r="G57" s="14"/>
      <c r="H57" s="14"/>
      <c r="I57" s="14"/>
      <c r="J57" s="14"/>
      <c r="K57" s="14"/>
      <c r="L57" s="13"/>
      <c r="M57" s="13" t="s">
        <v>311</v>
      </c>
      <c r="N57" s="13"/>
    </row>
    <row r="58" spans="1:15" ht="12" customHeight="1" thickBot="1" x14ac:dyDescent="0.3">
      <c r="A58" s="766"/>
      <c r="B58" s="767"/>
      <c r="C58" s="16"/>
      <c r="D58" s="16"/>
      <c r="E58" s="16"/>
      <c r="F58" s="17"/>
      <c r="G58" s="17"/>
      <c r="H58" s="17"/>
      <c r="I58" s="17"/>
      <c r="J58" s="17"/>
      <c r="K58" s="17"/>
      <c r="L58" s="16"/>
      <c r="M58" s="16"/>
      <c r="N58" s="16"/>
    </row>
    <row r="59" spans="1:15" ht="12" customHeight="1" x14ac:dyDescent="0.25">
      <c r="A59" s="764">
        <v>6</v>
      </c>
      <c r="B59" s="765"/>
      <c r="C59" s="13"/>
      <c r="D59" s="13"/>
      <c r="E59" s="13"/>
      <c r="F59" s="14"/>
      <c r="G59" s="14"/>
      <c r="H59" s="14"/>
      <c r="I59" s="14"/>
      <c r="J59" s="14"/>
      <c r="K59" s="14"/>
      <c r="L59" s="13"/>
      <c r="M59" s="13"/>
      <c r="N59" s="27">
        <v>42719</v>
      </c>
      <c r="O59" s="20"/>
    </row>
    <row r="60" spans="1:15" ht="12" customHeight="1" thickBot="1" x14ac:dyDescent="0.3">
      <c r="A60" s="766"/>
      <c r="B60" s="767"/>
      <c r="C60" s="16"/>
      <c r="D60" s="16"/>
      <c r="E60" s="16"/>
      <c r="F60" s="17"/>
      <c r="G60" s="17"/>
      <c r="H60" s="17"/>
      <c r="I60" s="17"/>
      <c r="J60" s="17"/>
      <c r="K60" s="17"/>
      <c r="L60" s="16"/>
      <c r="M60" s="16"/>
      <c r="N60" s="16"/>
    </row>
    <row r="61" spans="1:15" ht="17.25" customHeight="1" x14ac:dyDescent="0.25">
      <c r="A61" s="21"/>
      <c r="B61" s="21"/>
      <c r="C61" s="21"/>
      <c r="D61" s="21"/>
      <c r="E61" s="21"/>
      <c r="F61" s="21"/>
      <c r="G61" s="21"/>
      <c r="H61" s="21"/>
      <c r="I61" s="21"/>
      <c r="J61" s="21"/>
      <c r="K61" s="21"/>
      <c r="L61" s="21"/>
      <c r="M61" s="21"/>
      <c r="N61" s="21"/>
    </row>
    <row r="62" spans="1:15" x14ac:dyDescent="0.25">
      <c r="A62" s="772" t="s">
        <v>286</v>
      </c>
      <c r="B62" s="773"/>
      <c r="C62" s="773"/>
      <c r="D62" s="773"/>
      <c r="E62" s="773"/>
      <c r="F62" s="773"/>
      <c r="G62" s="773"/>
      <c r="H62" s="773"/>
      <c r="I62" s="773"/>
      <c r="J62" s="773"/>
      <c r="K62" s="773"/>
      <c r="L62" s="773"/>
      <c r="M62" s="773"/>
      <c r="N62" s="774"/>
    </row>
    <row r="63" spans="1:15" ht="31.5" customHeight="1" x14ac:dyDescent="0.25">
      <c r="A63" s="22" t="s">
        <v>287</v>
      </c>
      <c r="B63" s="775" t="s">
        <v>288</v>
      </c>
      <c r="C63" s="776"/>
      <c r="D63" s="776"/>
      <c r="E63" s="776"/>
      <c r="F63" s="777"/>
      <c r="G63" s="778" t="s">
        <v>289</v>
      </c>
      <c r="H63" s="778"/>
      <c r="I63" s="778" t="s">
        <v>290</v>
      </c>
      <c r="J63" s="778"/>
      <c r="K63" s="778" t="s">
        <v>291</v>
      </c>
      <c r="L63" s="778"/>
      <c r="M63" s="779" t="s">
        <v>292</v>
      </c>
      <c r="N63" s="779"/>
    </row>
    <row r="64" spans="1:15" x14ac:dyDescent="0.25">
      <c r="A64" s="23"/>
      <c r="B64" s="795" t="s">
        <v>374</v>
      </c>
      <c r="C64" s="796"/>
      <c r="D64" s="796"/>
      <c r="E64" s="796"/>
      <c r="F64" s="797"/>
      <c r="G64" s="798"/>
      <c r="H64" s="799"/>
      <c r="I64" s="800"/>
      <c r="J64" s="800"/>
      <c r="K64" s="800"/>
      <c r="L64" s="800"/>
      <c r="M64" s="794"/>
      <c r="N64" s="794"/>
    </row>
    <row r="65" spans="1:16" x14ac:dyDescent="0.25">
      <c r="A65" s="24">
        <f>COUNTA(B64:F64)</f>
        <v>1</v>
      </c>
      <c r="B65" s="801" t="s">
        <v>293</v>
      </c>
      <c r="C65" s="801"/>
      <c r="D65" s="801"/>
      <c r="E65" s="801"/>
      <c r="F65" s="801"/>
      <c r="G65" s="801"/>
      <c r="H65" s="801"/>
      <c r="I65" s="801"/>
      <c r="J65" s="801"/>
      <c r="K65" s="801"/>
      <c r="L65" s="802"/>
      <c r="M65" s="783"/>
      <c r="N65" s="783"/>
    </row>
    <row r="66" spans="1:16" x14ac:dyDescent="0.25">
      <c r="A66" s="21"/>
      <c r="B66" s="21"/>
      <c r="C66" s="21"/>
      <c r="D66" s="21"/>
      <c r="E66" s="21"/>
      <c r="F66" s="21"/>
      <c r="G66" s="21"/>
      <c r="H66" s="21"/>
      <c r="I66" s="21"/>
      <c r="J66" s="21"/>
      <c r="K66" s="21"/>
      <c r="L66" s="21"/>
      <c r="M66" s="21"/>
      <c r="N66" s="21"/>
    </row>
    <row r="67" spans="1:16" x14ac:dyDescent="0.25">
      <c r="A67" s="772" t="s">
        <v>294</v>
      </c>
      <c r="B67" s="773"/>
      <c r="C67" s="773"/>
      <c r="D67" s="773"/>
      <c r="E67" s="773"/>
      <c r="F67" s="773"/>
      <c r="G67" s="773"/>
      <c r="H67" s="773"/>
      <c r="I67" s="773"/>
      <c r="J67" s="773"/>
      <c r="K67" s="773"/>
      <c r="L67" s="773"/>
      <c r="M67" s="773"/>
      <c r="N67" s="774"/>
    </row>
    <row r="68" spans="1:16" x14ac:dyDescent="0.25">
      <c r="A68" s="803" t="s">
        <v>295</v>
      </c>
      <c r="B68" s="804"/>
      <c r="C68" s="804"/>
      <c r="D68" s="805"/>
      <c r="E68" s="803" t="s">
        <v>116</v>
      </c>
      <c r="F68" s="804"/>
      <c r="G68" s="804"/>
      <c r="H68" s="804"/>
      <c r="I68" s="804"/>
      <c r="J68" s="804"/>
      <c r="K68" s="804"/>
      <c r="L68" s="804"/>
      <c r="M68" s="780" t="s">
        <v>296</v>
      </c>
      <c r="N68" s="782"/>
    </row>
    <row r="69" spans="1:16" x14ac:dyDescent="0.25">
      <c r="A69" s="784"/>
      <c r="B69" s="785"/>
      <c r="C69" s="785"/>
      <c r="D69" s="786"/>
      <c r="E69" s="784"/>
      <c r="F69" s="785"/>
      <c r="G69" s="785"/>
      <c r="H69" s="785"/>
      <c r="I69" s="785"/>
      <c r="J69" s="785"/>
      <c r="K69" s="785"/>
      <c r="L69" s="785"/>
      <c r="M69" s="790"/>
      <c r="N69" s="791"/>
    </row>
    <row r="70" spans="1:16" x14ac:dyDescent="0.25">
      <c r="A70" s="787"/>
      <c r="B70" s="788"/>
      <c r="C70" s="788"/>
      <c r="D70" s="789"/>
      <c r="E70" s="787"/>
      <c r="F70" s="788"/>
      <c r="G70" s="788"/>
      <c r="H70" s="788"/>
      <c r="I70" s="788"/>
      <c r="J70" s="788"/>
      <c r="K70" s="788"/>
      <c r="L70" s="788"/>
      <c r="M70" s="792"/>
      <c r="N70" s="793"/>
      <c r="O70" s="25"/>
      <c r="P70" s="26"/>
    </row>
    <row r="71" spans="1:16" x14ac:dyDescent="0.25">
      <c r="A71" s="784"/>
      <c r="B71" s="785"/>
      <c r="C71" s="785"/>
      <c r="D71" s="786"/>
      <c r="E71" s="784"/>
      <c r="F71" s="785"/>
      <c r="G71" s="785"/>
      <c r="H71" s="785"/>
      <c r="I71" s="785"/>
      <c r="J71" s="785"/>
      <c r="K71" s="785"/>
      <c r="L71" s="785"/>
      <c r="M71" s="790"/>
      <c r="N71" s="791"/>
    </row>
    <row r="72" spans="1:16" x14ac:dyDescent="0.25">
      <c r="A72" s="787"/>
      <c r="B72" s="788"/>
      <c r="C72" s="788"/>
      <c r="D72" s="789"/>
      <c r="E72" s="787"/>
      <c r="F72" s="788"/>
      <c r="G72" s="788"/>
      <c r="H72" s="788"/>
      <c r="I72" s="788"/>
      <c r="J72" s="788"/>
      <c r="K72" s="788"/>
      <c r="L72" s="788"/>
      <c r="M72" s="792"/>
      <c r="N72" s="793"/>
    </row>
    <row r="73" spans="1:16" x14ac:dyDescent="0.25">
      <c r="A73" s="780" t="s">
        <v>297</v>
      </c>
      <c r="B73" s="781"/>
      <c r="C73" s="781"/>
      <c r="D73" s="781"/>
      <c r="E73" s="781"/>
      <c r="F73" s="781"/>
      <c r="G73" s="781"/>
      <c r="H73" s="781"/>
      <c r="I73" s="781"/>
      <c r="J73" s="781"/>
      <c r="K73" s="781"/>
      <c r="L73" s="782"/>
      <c r="M73" s="783"/>
      <c r="N73" s="783"/>
    </row>
    <row r="65391" spans="251:255" x14ac:dyDescent="0.25">
      <c r="IQ65391" s="6" t="s">
        <v>298</v>
      </c>
      <c r="IR65391" s="6" t="s">
        <v>299</v>
      </c>
      <c r="IS65391" s="6" t="s">
        <v>300</v>
      </c>
      <c r="IT65391" s="6" t="s">
        <v>301</v>
      </c>
      <c r="IU65391" s="6" t="s">
        <v>302</v>
      </c>
    </row>
    <row r="65392" spans="251:255" x14ac:dyDescent="0.25">
      <c r="IQ65392" s="6" t="e">
        <f>#REF!&amp;$C$9</f>
        <v>#REF!</v>
      </c>
      <c r="IR65392" s="6" t="e">
        <f>#REF!</f>
        <v>#REF!</v>
      </c>
      <c r="IS65392" s="6" t="e">
        <f>$B$24&amp;" - "&amp;$B$25&amp;" - "&amp;$B$28&amp;" - "&amp;$I$28&amp;" - "&amp;#REF!&amp;" - "&amp;#REF!&amp;" - "&amp;#REF!&amp;" - "&amp;#REF!</f>
        <v>#REF!</v>
      </c>
      <c r="IT65392" s="6" t="e">
        <f>$A$31&amp;": "&amp;$I$31&amp;" - "&amp;$A$33&amp;": "&amp;$I$32&amp;" - "&amp;#REF!&amp;": "&amp;$I$33&amp;" - "&amp;#REF!&amp;": "&amp;#REF!&amp;" - "&amp;#REF!&amp;": "&amp;#REF!&amp;" - "&amp;#REF!&amp;": "&amp;#REF!&amp;" - "&amp;#REF!&amp;": "&amp;#REF!&amp;" - "&amp;$A$34&amp;": "&amp;$I$34&amp;" - "&amp;$A$35&amp;": "&amp;$I$35&amp;" - "&amp;#REF!&amp;": "&amp;#REF!&amp;" - "&amp;#REF!&amp;": "&amp;#REF!&amp;" - "&amp;#REF!&amp;": "&amp;#REF!&amp;" - "&amp;$A$37&amp;": "&amp;$I$37</f>
        <v>#REF!</v>
      </c>
      <c r="IU65392" s="6" t="e">
        <f>#REF!</f>
        <v>#REF!</v>
      </c>
    </row>
  </sheetData>
  <sheetProtection algorithmName="SHA-512" hashValue="/zS6l+89G/irshQCaURVydpPTK0aMNEKeZ6Io0sa3BzNTXYQXQZ0L7WVzbQV+xTG1FISJF95f6RnQvlstVGxJA==" saltValue="0J6AQlTNimzU52z2RLisKg==" spinCount="100000" sheet="1" objects="1" scenarios="1"/>
  <mergeCells count="163">
    <mergeCell ref="A73:L73"/>
    <mergeCell ref="M73:N73"/>
    <mergeCell ref="A71:D72"/>
    <mergeCell ref="E71:L72"/>
    <mergeCell ref="M71:N72"/>
    <mergeCell ref="A69:D70"/>
    <mergeCell ref="E69:L70"/>
    <mergeCell ref="M69:N70"/>
    <mergeCell ref="M64:N64"/>
    <mergeCell ref="B64:F64"/>
    <mergeCell ref="G64:H64"/>
    <mergeCell ref="I64:J64"/>
    <mergeCell ref="K64:L64"/>
    <mergeCell ref="B65:L65"/>
    <mergeCell ref="M65:N65"/>
    <mergeCell ref="A67:N67"/>
    <mergeCell ref="A68:D68"/>
    <mergeCell ref="E68:L68"/>
    <mergeCell ref="M68:N68"/>
    <mergeCell ref="A55:B56"/>
    <mergeCell ref="A57:B58"/>
    <mergeCell ref="A59:B60"/>
    <mergeCell ref="A62:N62"/>
    <mergeCell ref="B63:F63"/>
    <mergeCell ref="G63:H63"/>
    <mergeCell ref="I63:J63"/>
    <mergeCell ref="K63:L63"/>
    <mergeCell ref="M63:N63"/>
    <mergeCell ref="A49:B50"/>
    <mergeCell ref="A51:B52"/>
    <mergeCell ref="A53:B54"/>
    <mergeCell ref="O45:P45"/>
    <mergeCell ref="Q45:R45"/>
    <mergeCell ref="A47:N47"/>
    <mergeCell ref="A48:B48"/>
    <mergeCell ref="A45:H45"/>
    <mergeCell ref="I45:J45"/>
    <mergeCell ref="K45:L45"/>
    <mergeCell ref="M45:N45"/>
    <mergeCell ref="A41:H41"/>
    <mergeCell ref="I41:J41"/>
    <mergeCell ref="K41:L41"/>
    <mergeCell ref="M41:N41"/>
    <mergeCell ref="O41:P41"/>
    <mergeCell ref="Q41:R41"/>
    <mergeCell ref="A44:H44"/>
    <mergeCell ref="I44:J44"/>
    <mergeCell ref="K44:L44"/>
    <mergeCell ref="M44:N44"/>
    <mergeCell ref="O44:P44"/>
    <mergeCell ref="Q44:R44"/>
    <mergeCell ref="O43:P43"/>
    <mergeCell ref="Q43:R43"/>
    <mergeCell ref="A42:H42"/>
    <mergeCell ref="I42:J42"/>
    <mergeCell ref="K42:L42"/>
    <mergeCell ref="M42:N42"/>
    <mergeCell ref="O42:P42"/>
    <mergeCell ref="Q42:R42"/>
    <mergeCell ref="A43:H43"/>
    <mergeCell ref="I43:J43"/>
    <mergeCell ref="K43:L43"/>
    <mergeCell ref="M43:N43"/>
    <mergeCell ref="A39:H39"/>
    <mergeCell ref="I39:J39"/>
    <mergeCell ref="K39:L39"/>
    <mergeCell ref="M39:N39"/>
    <mergeCell ref="O39:P39"/>
    <mergeCell ref="Q39:R39"/>
    <mergeCell ref="O40:P40"/>
    <mergeCell ref="Q40:R40"/>
    <mergeCell ref="A40:H40"/>
    <mergeCell ref="I40:J40"/>
    <mergeCell ref="M40:N40"/>
    <mergeCell ref="K40:L40"/>
    <mergeCell ref="O37:P37"/>
    <mergeCell ref="Q37:R37"/>
    <mergeCell ref="K36:L36"/>
    <mergeCell ref="M36:N36"/>
    <mergeCell ref="A37:H37"/>
    <mergeCell ref="I37:J37"/>
    <mergeCell ref="K37:L37"/>
    <mergeCell ref="M37:N37"/>
    <mergeCell ref="O38:P38"/>
    <mergeCell ref="Q38:R38"/>
    <mergeCell ref="A38:H38"/>
    <mergeCell ref="I38:J38"/>
    <mergeCell ref="K38:L38"/>
    <mergeCell ref="M38:N38"/>
    <mergeCell ref="O34:P34"/>
    <mergeCell ref="Q34:R34"/>
    <mergeCell ref="A35:H35"/>
    <mergeCell ref="I35:J35"/>
    <mergeCell ref="K35:L35"/>
    <mergeCell ref="M35:N35"/>
    <mergeCell ref="O35:P35"/>
    <mergeCell ref="Q35:R35"/>
    <mergeCell ref="O36:P36"/>
    <mergeCell ref="Q36:R36"/>
    <mergeCell ref="A34:H34"/>
    <mergeCell ref="I34:J34"/>
    <mergeCell ref="K34:L34"/>
    <mergeCell ref="M34:N34"/>
    <mergeCell ref="A36:H36"/>
    <mergeCell ref="I36:J36"/>
    <mergeCell ref="A29:R29"/>
    <mergeCell ref="B28:G28"/>
    <mergeCell ref="I28:N28"/>
    <mergeCell ref="A33:H33"/>
    <mergeCell ref="I33:J33"/>
    <mergeCell ref="K33:L33"/>
    <mergeCell ref="M33:N33"/>
    <mergeCell ref="O33:P33"/>
    <mergeCell ref="Q33:R33"/>
    <mergeCell ref="O31:P31"/>
    <mergeCell ref="Q31:R31"/>
    <mergeCell ref="A30:H30"/>
    <mergeCell ref="I30:J30"/>
    <mergeCell ref="K30:L30"/>
    <mergeCell ref="M30:N30"/>
    <mergeCell ref="A32:H32"/>
    <mergeCell ref="I32:J32"/>
    <mergeCell ref="K32:L32"/>
    <mergeCell ref="M32:N32"/>
    <mergeCell ref="O30:P30"/>
    <mergeCell ref="Q30:R30"/>
    <mergeCell ref="A31:H31"/>
    <mergeCell ref="I31:J31"/>
    <mergeCell ref="K31:L31"/>
    <mergeCell ref="M31:N31"/>
    <mergeCell ref="O32:P32"/>
    <mergeCell ref="Q32:R32"/>
    <mergeCell ref="A1:N1"/>
    <mergeCell ref="A3:D3"/>
    <mergeCell ref="E3:H3"/>
    <mergeCell ref="I3:N3"/>
    <mergeCell ref="A8:D8"/>
    <mergeCell ref="E8:H8"/>
    <mergeCell ref="I8:J8"/>
    <mergeCell ref="K8:L8"/>
    <mergeCell ref="A4:D5"/>
    <mergeCell ref="E4:H5"/>
    <mergeCell ref="I4:N5"/>
    <mergeCell ref="A6:D7"/>
    <mergeCell ref="E6:H7"/>
    <mergeCell ref="I6:N6"/>
    <mergeCell ref="M8:N8"/>
    <mergeCell ref="I7:J7"/>
    <mergeCell ref="K7:L7"/>
    <mergeCell ref="M7:N7"/>
    <mergeCell ref="A10:B22"/>
    <mergeCell ref="C10:N22"/>
    <mergeCell ref="A23:N23"/>
    <mergeCell ref="B24:G24"/>
    <mergeCell ref="I24:N24"/>
    <mergeCell ref="A9:B9"/>
    <mergeCell ref="C9:N9"/>
    <mergeCell ref="B27:G27"/>
    <mergeCell ref="I27:N27"/>
    <mergeCell ref="B25:G25"/>
    <mergeCell ref="I25:N25"/>
    <mergeCell ref="B26:G26"/>
    <mergeCell ref="I26:N26"/>
  </mergeCells>
  <phoneticPr fontId="25" type="noConversion"/>
  <conditionalFormatting sqref="C49:N49 C51:N51 C53:N53 C59:N59 C55:M55 C57:N57">
    <cfRule type="cellIs" dxfId="1" priority="1" stopIfTrue="1" operator="equal">
      <formula>"x"</formula>
    </cfRule>
  </conditionalFormatting>
  <conditionalFormatting sqref="C50:N50 C52:N52 C54:N54 C60:N60 C56:M56 C58:N58 N55:N56">
    <cfRule type="cellIs" dxfId="0"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9:N60" xr:uid="{00000000-0002-0000-0500-000000000000}"/>
  </dataValidations>
  <pageMargins left="0.75" right="0.75" top="1" bottom="1" header="0.5" footer="0.5"/>
  <pageSetup paperSize="9"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6</vt:i4>
      </vt:variant>
      <vt:variant>
        <vt:lpstr>Intervalli denominati</vt:lpstr>
      </vt:variant>
      <vt:variant>
        <vt:i4>5</vt:i4>
      </vt:variant>
    </vt:vector>
  </HeadingPairs>
  <TitlesOfParts>
    <vt:vector size="11" baseType="lpstr">
      <vt:lpstr>Schema Generale</vt:lpstr>
      <vt:lpstr>Organizzazione</vt:lpstr>
      <vt:lpstr>Caratteristiche</vt:lpstr>
      <vt:lpstr>Economico Patrimoniale</vt:lpstr>
      <vt:lpstr>Missione programma processo</vt:lpstr>
      <vt:lpstr>Anticorruzione- obiettivo 1  </vt:lpstr>
      <vt:lpstr>'Anticorruzione- obiettivo 1  '!Area_stampa</vt:lpstr>
      <vt:lpstr>Caratteristiche!Area_stampa</vt:lpstr>
      <vt:lpstr>'Economico Patrimoniale'!Area_stampa</vt:lpstr>
      <vt:lpstr>Organizzazione!Area_stampa</vt:lpstr>
      <vt:lpstr>'Schema Generale'!Area_stampa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RAVINALE</dc:creator>
  <cp:lastModifiedBy>Davide</cp:lastModifiedBy>
  <cp:lastPrinted>2018-01-09T11:17:10Z</cp:lastPrinted>
  <dcterms:created xsi:type="dcterms:W3CDTF">2006-09-16T00:00:00Z</dcterms:created>
  <dcterms:modified xsi:type="dcterms:W3CDTF">2019-10-03T10:21:42Z</dcterms:modified>
</cp:coreProperties>
</file>